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9\Ingreso\"/>
    </mc:Choice>
  </mc:AlternateContent>
  <bookViews>
    <workbookView xWindow="0" yWindow="0" windowWidth="24000" windowHeight="9435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 localSheetId="0">'Anexo 1'!$A$1:$F$38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>'Anexo 1'!#REF!</definedName>
    <definedName name="CONTRATOS">#REF!</definedName>
    <definedName name="CUOTAPPC2005">'Anexo 1'!#REF!</definedName>
    <definedName name="CUOTAPPC2013">'Anexo 1'!#REF!</definedName>
    <definedName name="CUOTAPPC203">'Anexo 1'!#REF!</definedName>
    <definedName name="DIAG_PPC">#REF!</definedName>
    <definedName name="DIRECCION">[6]consecutivo!$M$9:$M$13</definedName>
    <definedName name="DISTRIBUIDOR">#REF!</definedName>
    <definedName name="Dólar">#REF!</definedName>
    <definedName name="eeeee">'[1]Ejecución ingresos 2018'!#REF!</definedName>
    <definedName name="EPPC">'Anexo 1'!#REF!</definedName>
    <definedName name="Euro">#REF!</definedName>
    <definedName name="FDGFDG">#REF!</definedName>
    <definedName name="FECHA_DE_RECIBIDO">[7]BASE!$E$3:$E$177</definedName>
    <definedName name="FOMENTO">'Anexo 1'!#REF!</definedName>
    <definedName name="FOMENTOS">'[10]Anexo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Pasajes">#REF!</definedName>
    <definedName name="ppc">'Anexo 1'!$B$15</definedName>
    <definedName name="RESERV_FUTU">#REF!</definedName>
    <definedName name="saldo">'[1]Ejecución ingresos 2018'!#REF!</definedName>
    <definedName name="saldos">'[1]Ejecución ingresos 2018'!#REF!</definedName>
    <definedName name="SUPERA2004">'Anexo 1'!#REF!</definedName>
    <definedName name="SUPERA2005">'Anexo 1'!#REF!</definedName>
    <definedName name="SUPERA2010">'[12]Anexo 1 Minagricultura'!$C$21</definedName>
    <definedName name="SUPERA2012">'Anexo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1'!$1:$5</definedName>
    <definedName name="_xlnm.Print_Titles">#REF!</definedName>
    <definedName name="VTAS2005">'Anexo 1'!$B$32</definedName>
    <definedName name="xx">[13]Ingresos!$C$19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1'!$A$1:$B$38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'[15]Ingresos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6" i="1"/>
  <c r="E36" i="1" s="1"/>
  <c r="E35" i="1"/>
  <c r="E34" i="1"/>
  <c r="E33" i="1"/>
  <c r="E32" i="1"/>
  <c r="D31" i="1"/>
  <c r="C31" i="1"/>
  <c r="B31" i="1"/>
  <c r="E31" i="1" s="1"/>
  <c r="E29" i="1"/>
  <c r="E28" i="1"/>
  <c r="D27" i="1"/>
  <c r="D25" i="1" s="1"/>
  <c r="D38" i="1" s="1"/>
  <c r="C27" i="1"/>
  <c r="C25" i="1" s="1"/>
  <c r="C38" i="1" s="1"/>
  <c r="B27" i="1"/>
  <c r="E23" i="1"/>
  <c r="E22" i="1"/>
  <c r="D21" i="1"/>
  <c r="C21" i="1"/>
  <c r="B21" i="1"/>
  <c r="E21" i="1" s="1"/>
  <c r="E19" i="1"/>
  <c r="E18" i="1"/>
  <c r="D17" i="1"/>
  <c r="C17" i="1"/>
  <c r="B17" i="1"/>
  <c r="E17" i="1" s="1"/>
  <c r="E15" i="1"/>
  <c r="E14" i="1"/>
  <c r="D13" i="1"/>
  <c r="D11" i="1" s="1"/>
  <c r="C13" i="1"/>
  <c r="C11" i="1" s="1"/>
  <c r="B13" i="1"/>
  <c r="E13" i="1" l="1"/>
  <c r="B25" i="1"/>
  <c r="E27" i="1"/>
  <c r="B11" i="1"/>
  <c r="E11" i="1" s="1"/>
  <c r="E25" i="1" l="1"/>
  <c r="F25" i="1" s="1"/>
  <c r="B38" i="1"/>
  <c r="E38" i="1" s="1"/>
  <c r="F13" i="1"/>
  <c r="F11" i="1"/>
  <c r="F27" i="1"/>
  <c r="F38" i="1" l="1"/>
  <c r="F33" i="1"/>
  <c r="F32" i="1"/>
  <c r="F18" i="1"/>
  <c r="F19" i="1"/>
  <c r="F29" i="1"/>
  <c r="F36" i="1"/>
  <c r="F17" i="1"/>
  <c r="F21" i="1"/>
  <c r="F22" i="1"/>
  <c r="F35" i="1"/>
  <c r="F23" i="1"/>
  <c r="F15" i="1"/>
  <c r="F34" i="1"/>
  <c r="F31" i="1"/>
  <c r="F28" i="1"/>
  <c r="F14" i="1"/>
</calcChain>
</file>

<file path=xl/comments1.xml><?xml version="1.0" encoding="utf-8"?>
<comments xmlns="http://schemas.openxmlformats.org/spreadsheetml/2006/main">
  <authors>
    <author>Oscar Rubio</author>
    <author>Sandra Gonzalez</author>
  </authors>
  <commentList>
    <comment ref="B13" authorId="0" shapeId="0">
      <text>
        <r>
          <rPr>
            <sz val="9"/>
            <color indexed="81"/>
            <rFont val="Tahoma"/>
            <family val="2"/>
          </rPr>
          <t>Beneficio estimado 4.468.000 cabezas, por $8.833 cuota fomento.</t>
        </r>
      </text>
    </comment>
    <comment ref="C13" authorId="1" shapeId="0">
      <text>
        <r>
          <rPr>
            <sz val="9"/>
            <color indexed="81"/>
            <rFont val="Tahoma"/>
            <family val="2"/>
          </rPr>
          <t>Se incrementan 372.880 cabezas de acuerdo a proyección del área económica.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Beneficio estimado 4.840.880 cabezas, por $8.833 cuota fomento.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Plafa $180.000.000 Promedio Noviembre y Diciembre 2018
-Agropecuaria Santa Cruz $60.000.000  Promedio Noviembre y Diciembre 2018
-Paso Real $35.000.000 Promedio Julio a Diciembre 2018
-Fondo Ganadero del Tolima $45.000.000 Promedio Octubre a Diciembre 2018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sz val="9"/>
            <color indexed="81"/>
            <rFont val="Tahoma"/>
            <family val="2"/>
          </rPr>
          <t>Rendimientos CDT 5.48 tasa, fiducia 3.37 y ctas de ahorro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>Rendimientos CDT 5.48 tasa, fiducia 3.37 y ctas de ahorro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Se mantiene la estrategia de identificación por animal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 xml:space="preserve">Se efectua proyeccion teniendo en cuenta el comportamiento de los primeros 8 meses del año 2018
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 xml:space="preserve">Se efectua proyeccion teniendo en cuenta el comportamiento de los primeros 8 meses del año 2018
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recaudadores,Ventas de publicaciones y videos de capacitación</t>
        </r>
      </text>
    </comment>
    <comment ref="B35" authorId="0" shapeId="0">
      <text>
        <r>
          <rPr>
            <sz val="9"/>
            <color indexed="81"/>
            <rFont val="Tahoma"/>
            <family val="2"/>
          </rPr>
          <t>Se efectua proyeccion teniendo en cuenta el comportamiento de los primeros 8 meses del año 2018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>Se tiene proyectado ingreso por diagnostico $136.553.760,  convenios con Alcaldias y Gobernaciónes $360.000.000 y Agroexpo $130.000.000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 xml:space="preserve">Gira técnica, encuentros regionales
</t>
        </r>
      </text>
    </comment>
  </commentList>
</comments>
</file>

<file path=xl/sharedStrings.xml><?xml version="1.0" encoding="utf-8"?>
<sst xmlns="http://schemas.openxmlformats.org/spreadsheetml/2006/main" count="35" uniqueCount="29">
  <si>
    <t>MINISTERIO DE AGRICULTURA Y DESARROLLO RURAL</t>
  </si>
  <si>
    <t>DIRECCIÓN DE PLANEACIÓN Y SEGUIMIENTO PRESUPUESTAL</t>
  </si>
  <si>
    <t>PRESUPUESTO DE INGRESOS VIGENCIA  2.019</t>
  </si>
  <si>
    <t>ANEXO 1</t>
  </si>
  <si>
    <t>CUENTAS</t>
  </si>
  <si>
    <t>PRESUPUESTO</t>
  </si>
  <si>
    <t>ACUERDO 5/19</t>
  </si>
  <si>
    <t>ACUERDO 9/19</t>
  </si>
  <si>
    <t>% PARTICIPACIÓN</t>
  </si>
  <si>
    <t>INICIAL</t>
  </si>
  <si>
    <t>MODIFICADO</t>
  </si>
  <si>
    <t>AÑO 2019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</si>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</sst>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</numFmts>
  <fonts count="8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double">
        <color indexed="64"/>
      </right>
      <top/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wrapText="1"/>
    </xf>
    <xf numFmtId="164" fontId="4" fillId="2" borderId="11" xfId="2" applyNumberFormat="1" applyFont="1" applyFill="1" applyBorder="1" applyAlignment="1">
      <alignment horizontal="center" wrapText="1"/>
    </xf>
    <xf numFmtId="10" fontId="4" fillId="2" borderId="12" xfId="1" applyNumberFormat="1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166" fontId="2" fillId="2" borderId="14" xfId="3" applyNumberFormat="1" applyFont="1" applyFill="1" applyBorder="1" applyAlignment="1">
      <alignment wrapText="1"/>
    </xf>
    <xf numFmtId="166" fontId="2" fillId="2" borderId="15" xfId="3" applyNumberFormat="1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64" fontId="4" fillId="0" borderId="17" xfId="2" applyNumberFormat="1" applyFont="1" applyFill="1" applyBorder="1" applyAlignment="1">
      <alignment wrapText="1"/>
    </xf>
    <xf numFmtId="164" fontId="4" fillId="0" borderId="18" xfId="2" applyNumberFormat="1" applyFont="1" applyFill="1" applyBorder="1" applyAlignment="1">
      <alignment wrapText="1"/>
    </xf>
    <xf numFmtId="10" fontId="4" fillId="0" borderId="12" xfId="1" applyNumberFormat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66" fontId="2" fillId="0" borderId="14" xfId="3" applyNumberFormat="1" applyFont="1" applyFill="1" applyBorder="1" applyAlignment="1">
      <alignment wrapText="1"/>
    </xf>
    <xf numFmtId="166" fontId="2" fillId="0" borderId="15" xfId="3" applyNumberFormat="1" applyFont="1" applyFill="1" applyBorder="1" applyAlignment="1">
      <alignment wrapText="1"/>
    </xf>
    <xf numFmtId="10" fontId="2" fillId="0" borderId="12" xfId="1" applyNumberFormat="1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166" fontId="4" fillId="2" borderId="14" xfId="3" applyNumberFormat="1" applyFont="1" applyFill="1" applyBorder="1" applyAlignment="1">
      <alignment wrapText="1"/>
    </xf>
    <xf numFmtId="166" fontId="4" fillId="2" borderId="15" xfId="3" applyNumberFormat="1" applyFont="1" applyFill="1" applyBorder="1" applyAlignment="1">
      <alignment wrapText="1"/>
    </xf>
    <xf numFmtId="10" fontId="2" fillId="2" borderId="12" xfId="1" applyNumberFormat="1" applyFont="1" applyFill="1" applyBorder="1" applyAlignment="1">
      <alignment wrapText="1"/>
    </xf>
    <xf numFmtId="10" fontId="2" fillId="2" borderId="19" xfId="1" applyNumberFormat="1" applyFont="1" applyFill="1" applyBorder="1" applyAlignment="1">
      <alignment wrapText="1"/>
    </xf>
    <xf numFmtId="166" fontId="4" fillId="0" borderId="17" xfId="3" applyNumberFormat="1" applyFont="1" applyFill="1" applyBorder="1" applyAlignment="1">
      <alignment wrapText="1"/>
    </xf>
    <xf numFmtId="166" fontId="2" fillId="0" borderId="14" xfId="1" applyNumberFormat="1" applyFont="1" applyFill="1" applyBorder="1" applyAlignment="1">
      <alignment wrapText="1"/>
    </xf>
    <xf numFmtId="166" fontId="2" fillId="0" borderId="15" xfId="1" applyNumberFormat="1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166" fontId="2" fillId="2" borderId="17" xfId="1" applyNumberFormat="1" applyFont="1" applyFill="1" applyBorder="1" applyAlignment="1">
      <alignment wrapText="1"/>
    </xf>
    <xf numFmtId="166" fontId="2" fillId="2" borderId="18" xfId="1" applyNumberFormat="1" applyFont="1" applyFill="1" applyBorder="1" applyAlignment="1">
      <alignment wrapText="1"/>
    </xf>
    <xf numFmtId="10" fontId="2" fillId="2" borderId="20" xfId="1" applyNumberFormat="1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166" fontId="2" fillId="2" borderId="22" xfId="3" applyNumberFormat="1" applyFont="1" applyFill="1" applyBorder="1" applyAlignment="1">
      <alignment wrapText="1"/>
    </xf>
    <xf numFmtId="166" fontId="2" fillId="2" borderId="23" xfId="3" applyNumberFormat="1" applyFont="1" applyFill="1" applyBorder="1" applyAlignment="1">
      <alignment wrapText="1"/>
    </xf>
    <xf numFmtId="166" fontId="2" fillId="2" borderId="24" xfId="3" applyNumberFormat="1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166" fontId="4" fillId="2" borderId="26" xfId="0" applyNumberFormat="1" applyFont="1" applyFill="1" applyBorder="1" applyAlignment="1">
      <alignment wrapText="1"/>
    </xf>
    <xf numFmtId="10" fontId="4" fillId="2" borderId="27" xfId="1" applyNumberFormat="1" applyFont="1" applyFill="1" applyBorder="1" applyAlignment="1">
      <alignment wrapText="1"/>
    </xf>
    <xf numFmtId="0" fontId="5" fillId="0" borderId="0" xfId="0" applyFont="1"/>
  </cellXfs>
  <cellStyles count="4">
    <cellStyle name="Millares_Formato Presupuesto Minagricultura" xfId="3"/>
    <cellStyle name="Millares_INGRESOS 2005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9/ANEXO%20ACUERDO%2009-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AJUSTE%20SALARIOSdef/Ajuste%20salarios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Rendimientos "/>
      <sheetName val="VENTAS PPC"/>
      <sheetName val="Ejecución ingresos 2018"/>
      <sheetName val="Ejecución gastos 2018"/>
      <sheetName val="Superavit 2018"/>
      <sheetName val="Anexo 2 "/>
      <sheetName val="AJ Salarios"/>
      <sheetName val="Anexo 3"/>
      <sheetName val="Anexo 4"/>
      <sheetName val="Funcionamiento"/>
      <sheetName val="Nómina y honorarios 2019"/>
      <sheetName val="Comparativo nómina 2018-2019"/>
      <sheetName val="Comparativo gastos person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  <sheetName val="Vencimientos (2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80" workbookViewId="0">
      <pane xSplit="1" ySplit="10" topLeftCell="B29" activePane="bottomRight" state="frozen"/>
      <selection activeCell="X27" sqref="X27"/>
      <selection pane="topRight" activeCell="X27" sqref="X27"/>
      <selection pane="bottomLeft" activeCell="X27" sqref="X27"/>
      <selection pane="bottomRight" activeCell="E32" sqref="E32"/>
    </sheetView>
  </sheetViews>
  <sheetFormatPr baseColWidth="10" defaultRowHeight="15" x14ac:dyDescent="0.3"/>
  <cols>
    <col min="1" max="1" width="35.5703125" style="2" customWidth="1"/>
    <col min="2" max="2" width="20.5703125" style="2" customWidth="1"/>
    <col min="3" max="4" width="20.5703125" style="2" hidden="1" customWidth="1"/>
    <col min="5" max="5" width="20.5703125" style="2" customWidth="1"/>
    <col min="6" max="6" width="17.5703125" style="2" bestFit="1" customWidth="1"/>
    <col min="7" max="7" width="11.85546875" style="2" bestFit="1" customWidth="1"/>
    <col min="8" max="8" width="12" style="2" bestFit="1" customWidth="1"/>
    <col min="9" max="16384" width="11.42578125" style="2"/>
  </cols>
  <sheetData>
    <row r="1" spans="1:6" ht="15.75" x14ac:dyDescent="0.3">
      <c r="A1" s="1"/>
      <c r="B1" s="1"/>
      <c r="C1" s="1"/>
      <c r="D1" s="1"/>
      <c r="E1" s="1"/>
      <c r="F1" s="1"/>
    </row>
    <row r="2" spans="1:6" ht="15.75" x14ac:dyDescent="0.3">
      <c r="A2" s="3" t="s">
        <v>0</v>
      </c>
      <c r="B2" s="3"/>
      <c r="C2" s="3"/>
      <c r="D2" s="3"/>
      <c r="E2" s="3"/>
      <c r="F2" s="3"/>
    </row>
    <row r="3" spans="1:6" ht="15.75" x14ac:dyDescent="0.3">
      <c r="A3" s="3" t="s">
        <v>1</v>
      </c>
      <c r="B3" s="3"/>
      <c r="C3" s="3"/>
      <c r="D3" s="3"/>
      <c r="E3" s="3"/>
      <c r="F3" s="3"/>
    </row>
    <row r="4" spans="1:6" s="4" customFormat="1" ht="15.75" x14ac:dyDescent="0.3">
      <c r="A4" s="3" t="s">
        <v>2</v>
      </c>
      <c r="B4" s="3"/>
      <c r="C4" s="3"/>
      <c r="D4" s="3"/>
      <c r="E4" s="3"/>
      <c r="F4" s="3"/>
    </row>
    <row r="5" spans="1:6" ht="15.75" x14ac:dyDescent="0.3">
      <c r="A5" s="5"/>
      <c r="B5" s="6"/>
      <c r="C5" s="6"/>
      <c r="D5" s="6"/>
      <c r="E5" s="6"/>
      <c r="F5" s="6"/>
    </row>
    <row r="6" spans="1:6" ht="15.75" x14ac:dyDescent="0.3">
      <c r="A6" s="7" t="s">
        <v>3</v>
      </c>
      <c r="B6" s="7"/>
      <c r="C6" s="7"/>
      <c r="D6" s="7"/>
      <c r="E6" s="7"/>
      <c r="F6" s="7"/>
    </row>
    <row r="7" spans="1:6" ht="16.5" thickBot="1" x14ac:dyDescent="0.35">
      <c r="A7" s="8"/>
      <c r="B7" s="8"/>
      <c r="C7" s="8"/>
      <c r="D7" s="8"/>
      <c r="E7" s="8"/>
      <c r="F7" s="8"/>
    </row>
    <row r="8" spans="1:6" ht="30.75" customHeight="1" thickTop="1" x14ac:dyDescent="0.3">
      <c r="A8" s="9" t="s">
        <v>4</v>
      </c>
      <c r="B8" s="10" t="s">
        <v>5</v>
      </c>
      <c r="C8" s="11" t="s">
        <v>6</v>
      </c>
      <c r="D8" s="11" t="s">
        <v>7</v>
      </c>
      <c r="E8" s="10" t="s">
        <v>5</v>
      </c>
      <c r="F8" s="12" t="s">
        <v>8</v>
      </c>
    </row>
    <row r="9" spans="1:6" ht="15.75" x14ac:dyDescent="0.3">
      <c r="A9" s="13"/>
      <c r="B9" s="14" t="s">
        <v>9</v>
      </c>
      <c r="C9" s="15"/>
      <c r="D9" s="15"/>
      <c r="E9" s="14" t="s">
        <v>10</v>
      </c>
      <c r="F9" s="16"/>
    </row>
    <row r="10" spans="1:6" ht="16.5" thickBot="1" x14ac:dyDescent="0.35">
      <c r="A10" s="17"/>
      <c r="B10" s="18" t="s">
        <v>11</v>
      </c>
      <c r="C10" s="19"/>
      <c r="D10" s="19"/>
      <c r="E10" s="18" t="s">
        <v>11</v>
      </c>
      <c r="F10" s="20"/>
    </row>
    <row r="11" spans="1:6" ht="15.75" customHeight="1" x14ac:dyDescent="0.3">
      <c r="A11" s="21" t="s">
        <v>12</v>
      </c>
      <c r="B11" s="22">
        <f>+B13+B17+B21</f>
        <v>44181760414.019905</v>
      </c>
      <c r="C11" s="22">
        <f>+C13+C17+C21</f>
        <v>3990986864</v>
      </c>
      <c r="D11" s="22">
        <f>+D13+D17+D21</f>
        <v>0</v>
      </c>
      <c r="E11" s="22">
        <f>+B11+C11+D11</f>
        <v>48172747278.019905</v>
      </c>
      <c r="F11" s="23">
        <f>+E11/$E$38</f>
        <v>0.94513303128968229</v>
      </c>
    </row>
    <row r="12" spans="1:6" ht="13.5" customHeight="1" x14ac:dyDescent="0.3">
      <c r="A12" s="24"/>
      <c r="B12" s="25"/>
      <c r="C12" s="26"/>
      <c r="D12" s="26"/>
      <c r="E12" s="26"/>
      <c r="F12" s="23"/>
    </row>
    <row r="13" spans="1:6" ht="30.75" x14ac:dyDescent="0.3">
      <c r="A13" s="27" t="s">
        <v>13</v>
      </c>
      <c r="B13" s="28">
        <f>+B14+B15</f>
        <v>39467091978.385155</v>
      </c>
      <c r="C13" s="29">
        <f>+C14+C15</f>
        <v>3292401062</v>
      </c>
      <c r="D13" s="29">
        <f>+D14+D15</f>
        <v>0</v>
      </c>
      <c r="E13" s="29">
        <f>+B13+C13+D13</f>
        <v>42759493040.385155</v>
      </c>
      <c r="F13" s="30">
        <f>+E13/$E$38</f>
        <v>0.83892681146937587</v>
      </c>
    </row>
    <row r="14" spans="1:6" ht="15.75" x14ac:dyDescent="0.3">
      <c r="A14" s="31" t="s">
        <v>14</v>
      </c>
      <c r="B14" s="32">
        <v>24666932486.490723</v>
      </c>
      <c r="C14" s="33">
        <v>2057750664</v>
      </c>
      <c r="D14" s="33"/>
      <c r="E14" s="33">
        <f>+B14+C14+D14</f>
        <v>26724683150.490723</v>
      </c>
      <c r="F14" s="34">
        <f>+E14/$E$38</f>
        <v>0.52432925717326484</v>
      </c>
    </row>
    <row r="15" spans="1:6" ht="30" x14ac:dyDescent="0.3">
      <c r="A15" s="31" t="s">
        <v>15</v>
      </c>
      <c r="B15" s="32">
        <v>14800159491.894434</v>
      </c>
      <c r="C15" s="33">
        <v>1234650398</v>
      </c>
      <c r="D15" s="33"/>
      <c r="E15" s="33">
        <f>+B15+C15+D15</f>
        <v>16034809889.894434</v>
      </c>
      <c r="F15" s="34">
        <f>+E15/$E$38</f>
        <v>0.31459755429611103</v>
      </c>
    </row>
    <row r="16" spans="1:6" ht="15.75" x14ac:dyDescent="0.3">
      <c r="A16" s="31"/>
      <c r="B16" s="32"/>
      <c r="C16" s="33"/>
      <c r="D16" s="33"/>
      <c r="E16" s="33"/>
      <c r="F16" s="34"/>
    </row>
    <row r="17" spans="1:6" ht="30.75" x14ac:dyDescent="0.3">
      <c r="A17" s="35" t="s">
        <v>16</v>
      </c>
      <c r="B17" s="36">
        <f>+B18+B19</f>
        <v>320000000</v>
      </c>
      <c r="C17" s="37">
        <f>+C18+C19</f>
        <v>0</v>
      </c>
      <c r="D17" s="37">
        <f>+D18+D19</f>
        <v>0</v>
      </c>
      <c r="E17" s="37">
        <f>+B17+C17+D17</f>
        <v>320000000</v>
      </c>
      <c r="F17" s="23">
        <f>+E17/$E$38</f>
        <v>6.2782919202678681E-3</v>
      </c>
    </row>
    <row r="18" spans="1:6" ht="15.75" x14ac:dyDescent="0.3">
      <c r="A18" s="24" t="s">
        <v>14</v>
      </c>
      <c r="B18" s="25">
        <v>200000000</v>
      </c>
      <c r="C18" s="26"/>
      <c r="D18" s="26"/>
      <c r="E18" s="26">
        <f>+B18+C18+D18</f>
        <v>200000000</v>
      </c>
      <c r="F18" s="38">
        <f>+E18/$E$38</f>
        <v>3.9239324501674179E-3</v>
      </c>
    </row>
    <row r="19" spans="1:6" ht="30" x14ac:dyDescent="0.3">
      <c r="A19" s="24" t="s">
        <v>15</v>
      </c>
      <c r="B19" s="25">
        <v>120000000</v>
      </c>
      <c r="C19" s="26"/>
      <c r="D19" s="26"/>
      <c r="E19" s="26">
        <f>+B19+C19+D19</f>
        <v>120000000</v>
      </c>
      <c r="F19" s="38">
        <f>+E19/$E$38</f>
        <v>2.3543594701004506E-3</v>
      </c>
    </row>
    <row r="20" spans="1:6" ht="15.75" x14ac:dyDescent="0.3">
      <c r="A20" s="24"/>
      <c r="B20" s="25"/>
      <c r="C20" s="26"/>
      <c r="D20" s="26"/>
      <c r="E20" s="26"/>
      <c r="F20" s="39"/>
    </row>
    <row r="21" spans="1:6" ht="30.75" x14ac:dyDescent="0.3">
      <c r="A21" s="27" t="s">
        <v>17</v>
      </c>
      <c r="B21" s="40">
        <f>+B22+B23</f>
        <v>4394668435.6347523</v>
      </c>
      <c r="C21" s="40">
        <f>+C22+C23</f>
        <v>698585802</v>
      </c>
      <c r="D21" s="40">
        <f>+D22+D23</f>
        <v>0</v>
      </c>
      <c r="E21" s="40">
        <f>+B21+C21+D21</f>
        <v>5093254237.6347523</v>
      </c>
      <c r="F21" s="30">
        <f>+E21/$E$38</f>
        <v>9.9927927900038585E-2</v>
      </c>
    </row>
    <row r="22" spans="1:6" ht="15.75" x14ac:dyDescent="0.3">
      <c r="A22" s="31" t="s">
        <v>14</v>
      </c>
      <c r="B22" s="41">
        <v>2467412227.674778</v>
      </c>
      <c r="C22" s="42">
        <v>552424084</v>
      </c>
      <c r="D22" s="42"/>
      <c r="E22" s="42">
        <f>+B22+C22+D22</f>
        <v>3019836311.674778</v>
      </c>
      <c r="F22" s="34">
        <f>+E22/$E$38</f>
        <v>5.9248168487872746E-2</v>
      </c>
    </row>
    <row r="23" spans="1:6" ht="30" x14ac:dyDescent="0.3">
      <c r="A23" s="31" t="s">
        <v>15</v>
      </c>
      <c r="B23" s="41">
        <v>1927256207.9599743</v>
      </c>
      <c r="C23" s="42">
        <v>146161718</v>
      </c>
      <c r="D23" s="42"/>
      <c r="E23" s="42">
        <f>+B23+C23+D23</f>
        <v>2073417925.9599743</v>
      </c>
      <c r="F23" s="34">
        <f>+E23/$E$38</f>
        <v>4.0679759412165839E-2</v>
      </c>
    </row>
    <row r="24" spans="1:6" ht="15.75" x14ac:dyDescent="0.3">
      <c r="A24" s="43"/>
      <c r="B24" s="44"/>
      <c r="C24" s="45"/>
      <c r="D24" s="45"/>
      <c r="E24" s="45"/>
      <c r="F24" s="46"/>
    </row>
    <row r="25" spans="1:6" ht="30.75" x14ac:dyDescent="0.3">
      <c r="A25" s="35" t="s">
        <v>18</v>
      </c>
      <c r="B25" s="36">
        <f>+B27+B31</f>
        <v>2409602226.6000004</v>
      </c>
      <c r="C25" s="36">
        <f>+C27+C31</f>
        <v>128000000</v>
      </c>
      <c r="D25" s="36">
        <f>+D27+D31</f>
        <v>258927500</v>
      </c>
      <c r="E25" s="36">
        <f>+B25+C25+D25</f>
        <v>2796529726.6000004</v>
      </c>
      <c r="F25" s="23">
        <f>+E25/$E$38</f>
        <v>5.4866968710317793E-2</v>
      </c>
    </row>
    <row r="26" spans="1:6" ht="15.75" x14ac:dyDescent="0.3">
      <c r="A26" s="24"/>
      <c r="B26" s="25"/>
      <c r="C26" s="26"/>
      <c r="D26" s="26"/>
      <c r="E26" s="26"/>
      <c r="F26" s="23"/>
    </row>
    <row r="27" spans="1:6" ht="15.75" x14ac:dyDescent="0.3">
      <c r="A27" s="35" t="s">
        <v>19</v>
      </c>
      <c r="B27" s="36">
        <f>+B28+B29</f>
        <v>252267306</v>
      </c>
      <c r="C27" s="36">
        <f>+C28+C29</f>
        <v>0</v>
      </c>
      <c r="D27" s="36">
        <f>+D28+D29</f>
        <v>0</v>
      </c>
      <c r="E27" s="36">
        <f>+B27+C27+D27</f>
        <v>252267306</v>
      </c>
      <c r="F27" s="23">
        <f>+E27/$E$38</f>
        <v>4.9493993406485685E-3</v>
      </c>
    </row>
    <row r="28" spans="1:6" ht="15.75" x14ac:dyDescent="0.3">
      <c r="A28" s="24" t="s">
        <v>20</v>
      </c>
      <c r="B28" s="25">
        <v>158655637.5</v>
      </c>
      <c r="C28" s="25"/>
      <c r="D28" s="25"/>
      <c r="E28" s="25">
        <f>+B28+C28+D28</f>
        <v>158655637.5</v>
      </c>
      <c r="F28" s="38">
        <f>+E28/$E$38</f>
        <v>3.112770021941243E-3</v>
      </c>
    </row>
    <row r="29" spans="1:6" ht="15.75" x14ac:dyDescent="0.3">
      <c r="A29" s="24" t="s">
        <v>21</v>
      </c>
      <c r="B29" s="25">
        <v>93611668.5</v>
      </c>
      <c r="C29" s="25"/>
      <c r="D29" s="25"/>
      <c r="E29" s="25">
        <f>+B29+C29+D29</f>
        <v>93611668.5</v>
      </c>
      <c r="F29" s="38">
        <f>+E29/$E$38</f>
        <v>1.8366293187073253E-3</v>
      </c>
    </row>
    <row r="30" spans="1:6" ht="15.75" x14ac:dyDescent="0.3">
      <c r="A30" s="24"/>
      <c r="B30" s="25"/>
      <c r="C30" s="26"/>
      <c r="D30" s="26"/>
      <c r="E30" s="26"/>
      <c r="F30" s="38"/>
    </row>
    <row r="31" spans="1:6" ht="15.75" x14ac:dyDescent="0.3">
      <c r="A31" s="35" t="s">
        <v>22</v>
      </c>
      <c r="B31" s="36">
        <f>SUM(B32:B36)</f>
        <v>2157334920.6000004</v>
      </c>
      <c r="C31" s="36">
        <f>SUM(C32:C36)</f>
        <v>128000000</v>
      </c>
      <c r="D31" s="36">
        <f>SUM(D32:D36)</f>
        <v>258927500</v>
      </c>
      <c r="E31" s="36">
        <f t="shared" ref="E31:E36" si="0">+B31+C31+D31</f>
        <v>2544262420.6000004</v>
      </c>
      <c r="F31" s="23">
        <f t="shared" ref="F31:F36" si="1">+E31/$E$38</f>
        <v>4.9917569369669221E-2</v>
      </c>
    </row>
    <row r="32" spans="1:6" ht="15.75" x14ac:dyDescent="0.3">
      <c r="A32" s="24" t="s">
        <v>23</v>
      </c>
      <c r="B32" s="25">
        <v>1577663472</v>
      </c>
      <c r="C32" s="25"/>
      <c r="D32" s="25"/>
      <c r="E32" s="25">
        <f t="shared" si="0"/>
        <v>1577663472</v>
      </c>
      <c r="F32" s="38">
        <f t="shared" si="1"/>
        <v>3.0953224466122975E-2</v>
      </c>
    </row>
    <row r="33" spans="1:6" ht="15.75" x14ac:dyDescent="0.3">
      <c r="A33" s="47" t="s">
        <v>24</v>
      </c>
      <c r="B33" s="48">
        <v>6164855.4000000004</v>
      </c>
      <c r="C33" s="48"/>
      <c r="D33" s="48"/>
      <c r="E33" s="48">
        <f t="shared" si="0"/>
        <v>6164855.4000000004</v>
      </c>
      <c r="F33" s="38">
        <f t="shared" si="1"/>
        <v>1.2095238077324918E-4</v>
      </c>
    </row>
    <row r="34" spans="1:6" ht="15.75" x14ac:dyDescent="0.3">
      <c r="A34" s="47" t="s">
        <v>25</v>
      </c>
      <c r="B34" s="48">
        <v>1521634.2000000002</v>
      </c>
      <c r="C34" s="48"/>
      <c r="D34" s="48"/>
      <c r="E34" s="48">
        <f t="shared" si="0"/>
        <v>1521634.2000000002</v>
      </c>
      <c r="F34" s="38">
        <f t="shared" si="1"/>
        <v>2.9853949073322695E-5</v>
      </c>
    </row>
    <row r="35" spans="1:6" ht="15.75" x14ac:dyDescent="0.3">
      <c r="A35" s="47" t="s">
        <v>26</v>
      </c>
      <c r="B35" s="48">
        <v>15431199</v>
      </c>
      <c r="C35" s="48"/>
      <c r="D35" s="48"/>
      <c r="E35" s="48">
        <f t="shared" si="0"/>
        <v>15431199</v>
      </c>
      <c r="F35" s="38">
        <f t="shared" si="1"/>
        <v>3.0275491250545501E-4</v>
      </c>
    </row>
    <row r="36" spans="1:6" ht="15.75" x14ac:dyDescent="0.3">
      <c r="A36" s="47" t="s">
        <v>27</v>
      </c>
      <c r="B36" s="48">
        <v>556553760</v>
      </c>
      <c r="C36" s="48">
        <f>100000000+28000000</f>
        <v>128000000</v>
      </c>
      <c r="D36" s="48">
        <f>245927500+13000000</f>
        <v>258927500</v>
      </c>
      <c r="E36" s="48">
        <f t="shared" si="0"/>
        <v>943481260</v>
      </c>
      <c r="F36" s="38">
        <f t="shared" si="1"/>
        <v>1.8510783661194213E-2</v>
      </c>
    </row>
    <row r="37" spans="1:6" ht="16.5" thickBot="1" x14ac:dyDescent="0.35">
      <c r="A37" s="47"/>
      <c r="B37" s="49"/>
      <c r="C37" s="50"/>
      <c r="D37" s="50"/>
      <c r="E37" s="50"/>
      <c r="F37" s="38"/>
    </row>
    <row r="38" spans="1:6" ht="16.5" thickBot="1" x14ac:dyDescent="0.35">
      <c r="A38" s="51" t="s">
        <v>28</v>
      </c>
      <c r="B38" s="52">
        <f>+B25+B11</f>
        <v>46591362640.619904</v>
      </c>
      <c r="C38" s="52">
        <f>+C25+C11</f>
        <v>4118986864</v>
      </c>
      <c r="D38" s="52">
        <f>+D25+D11</f>
        <v>258927500</v>
      </c>
      <c r="E38" s="52">
        <f>+B38+C38+D38</f>
        <v>50969277004.619904</v>
      </c>
      <c r="F38" s="53">
        <f>+E38/$E$38</f>
        <v>1</v>
      </c>
    </row>
    <row r="39" spans="1:6" ht="15.75" thickTop="1" x14ac:dyDescent="0.3">
      <c r="A39" s="54"/>
    </row>
    <row r="40" spans="1:6" x14ac:dyDescent="0.3">
      <c r="A40" s="54"/>
    </row>
    <row r="41" spans="1:6" x14ac:dyDescent="0.3">
      <c r="A41" s="54"/>
    </row>
    <row r="42" spans="1:6" x14ac:dyDescent="0.3">
      <c r="A42" s="54"/>
    </row>
    <row r="43" spans="1:6" x14ac:dyDescent="0.3">
      <c r="A43" s="54"/>
    </row>
    <row r="44" spans="1:6" x14ac:dyDescent="0.3">
      <c r="A44" s="54"/>
    </row>
    <row r="45" spans="1:6" x14ac:dyDescent="0.3">
      <c r="A45" s="54"/>
    </row>
    <row r="46" spans="1:6" x14ac:dyDescent="0.3">
      <c r="A46" s="54"/>
    </row>
    <row r="47" spans="1:6" x14ac:dyDescent="0.3">
      <c r="A47" s="54"/>
    </row>
    <row r="48" spans="1:6" x14ac:dyDescent="0.3">
      <c r="A48" s="54"/>
    </row>
    <row r="49" spans="1:1" x14ac:dyDescent="0.3">
      <c r="A49" s="54"/>
    </row>
    <row r="50" spans="1:1" x14ac:dyDescent="0.3">
      <c r="A50" s="54"/>
    </row>
    <row r="51" spans="1:1" x14ac:dyDescent="0.3">
      <c r="A51" s="54"/>
    </row>
    <row r="52" spans="1:1" x14ac:dyDescent="0.3">
      <c r="A52" s="54"/>
    </row>
    <row r="53" spans="1:1" x14ac:dyDescent="0.3">
      <c r="A53" s="54"/>
    </row>
    <row r="54" spans="1:1" x14ac:dyDescent="0.3">
      <c r="A54" s="54"/>
    </row>
    <row r="55" spans="1:1" x14ac:dyDescent="0.3">
      <c r="A55" s="54"/>
    </row>
    <row r="56" spans="1:1" x14ac:dyDescent="0.3">
      <c r="A56" s="54"/>
    </row>
    <row r="57" spans="1:1" x14ac:dyDescent="0.3">
      <c r="A57" s="54"/>
    </row>
    <row r="58" spans="1:1" x14ac:dyDescent="0.3">
      <c r="A58" s="54"/>
    </row>
  </sheetData>
  <mergeCells count="8">
    <mergeCell ref="A2:F2"/>
    <mergeCell ref="A3:F3"/>
    <mergeCell ref="A4:F4"/>
    <mergeCell ref="A6:F6"/>
    <mergeCell ref="A8:A10"/>
    <mergeCell ref="C8:C10"/>
    <mergeCell ref="D8:D10"/>
    <mergeCell ref="F8:F10"/>
  </mergeCells>
  <printOptions horizontalCentered="1"/>
  <pageMargins left="0.39370078740157483" right="0.39370078740157483" top="0.59055118110236227" bottom="0.59055118110236227" header="0.51181102362204722" footer="0.51181102362204722"/>
  <pageSetup scale="87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Anexo 1</vt:lpstr>
      <vt:lpstr>'Anexo 1'!Área_de_impresión</vt:lpstr>
      <vt:lpstr>ppc</vt:lpstr>
      <vt:lpstr>'Anexo 1'!Títulos_a_imprimir</vt:lpstr>
      <vt:lpstr>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2019-10-16T15:18:31Z</dcterms:created>
  <dcterms:modified xsi:type="dcterms:W3CDTF">2019-10-16T15:18:53Z</dcterms:modified>
</cp:coreProperties>
</file>