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8\Ingreso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1'!$A$1:$G$38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'[1]Ejecución ingresos 2017'!#REF!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'[12]Inversión total en programas'!$B$86</definedName>
    <definedName name="RESERV_FUTU">#REF!</definedName>
    <definedName name="saldo">'[1]Ejecución ingresos 2017'!#REF!</definedName>
    <definedName name="saldos">'[1]Ejecución ingresos 2017'!#REF!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1'!$1:$5</definedName>
    <definedName name="_xlnm.Print_Titles">#REF!</definedName>
    <definedName name="VTAS2005">'[13]Anexo 1 Minagricultura'!#REF!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'[16]Ingresos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F35" i="1"/>
  <c r="F34" i="1"/>
  <c r="F33" i="1"/>
  <c r="F32" i="1"/>
  <c r="E31" i="1"/>
  <c r="D31" i="1"/>
  <c r="C31" i="1"/>
  <c r="B31" i="1"/>
  <c r="F31" i="1" s="1"/>
  <c r="F29" i="1"/>
  <c r="F28" i="1"/>
  <c r="E27" i="1"/>
  <c r="E25" i="1" s="1"/>
  <c r="D27" i="1"/>
  <c r="F27" i="1" s="1"/>
  <c r="C27" i="1"/>
  <c r="B27" i="1"/>
  <c r="C25" i="1"/>
  <c r="B25" i="1"/>
  <c r="F23" i="1"/>
  <c r="F22" i="1"/>
  <c r="E21" i="1"/>
  <c r="D21" i="1"/>
  <c r="F21" i="1" s="1"/>
  <c r="C21" i="1"/>
  <c r="B21" i="1"/>
  <c r="F19" i="1"/>
  <c r="F18" i="1"/>
  <c r="F17" i="1"/>
  <c r="E17" i="1"/>
  <c r="D17" i="1"/>
  <c r="C17" i="1"/>
  <c r="B17" i="1"/>
  <c r="F15" i="1"/>
  <c r="F14" i="1"/>
  <c r="E13" i="1"/>
  <c r="E11" i="1" s="1"/>
  <c r="D13" i="1"/>
  <c r="D11" i="1" s="1"/>
  <c r="C13" i="1"/>
  <c r="C11" i="1" s="1"/>
  <c r="C38" i="1" s="1"/>
  <c r="B13" i="1"/>
  <c r="F13" i="1" s="1"/>
  <c r="E38" i="1" l="1"/>
  <c r="B11" i="1"/>
  <c r="F11" i="1" s="1"/>
  <c r="D25" i="1"/>
  <c r="D38" i="1" s="1"/>
  <c r="B38" i="1"/>
  <c r="F38" i="1" l="1"/>
  <c r="G11" i="1"/>
  <c r="F25" i="1"/>
  <c r="G25" i="1" s="1"/>
  <c r="G38" i="1" l="1"/>
  <c r="G27" i="1"/>
  <c r="G34" i="1"/>
  <c r="G14" i="1"/>
  <c r="G35" i="1"/>
  <c r="G19" i="1"/>
  <c r="G15" i="1"/>
  <c r="G18" i="1"/>
  <c r="G36" i="1"/>
  <c r="G13" i="1"/>
  <c r="G31" i="1"/>
  <c r="G33" i="1"/>
  <c r="G22" i="1"/>
  <c r="G28" i="1"/>
  <c r="G29" i="1"/>
  <c r="G17" i="1"/>
  <c r="G23" i="1"/>
  <c r="G21" i="1"/>
  <c r="G32" i="1"/>
</calcChain>
</file>

<file path=xl/comments1.xml><?xml version="1.0" encoding="utf-8"?>
<comments xmlns="http://schemas.openxmlformats.org/spreadsheetml/2006/main">
  <authors>
    <author>Oscar Rubio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 xml:space="preserve">Beneficio estimado 4.302.000 cabezas, por $8.333 cuota fomento, 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Se incrementa 90.300 cabezas según estimaciones área económica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Se proyecta un beneficio de 4.392.300 cabezas valor cuota de fomento $ 8.333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a: Afamaz,Frigonordeste,Jericó,Agropecuaria Santa Cruz,Paso Real,Porcicola Colombiana y Fondo Ganadero del Tolima  $206.451.084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Devolución recurso  no ejecutado convenio MADR 21605046 al Tesoro Nacional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Devolución recurso  no ejecutado convenio MADR 21605046 al Tesoro Nacional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Rendimientos CDT tasa(7.34%), fiducia(6.58%) y ctas de ahorro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Intereses fiducia fondo de emergencia (6.58%) y ctas de ahorro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Se efectua proyeccion teniendo en cuenta el comportamiento de los primeros 8 meses del año 2017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Se efectua proyeccion teniendo en cuenta el comportamiento de los primeros 8 meses del año 2017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Se tiene proyectado ingreso por diagnostico, y convenios con Alcaldias y Gobernaciónes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Adición correspondiente a gastos de alojamiento y alimentación de los 23 participantes de Gira Técnica Holanda-Alemania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Devolución recurso convenio Pereira</t>
        </r>
      </text>
    </comment>
  </commentList>
</comments>
</file>

<file path=xl/sharedStrings.xml><?xml version="1.0" encoding="utf-8"?>
<sst xmlns="http://schemas.openxmlformats.org/spreadsheetml/2006/main" count="36" uniqueCount="30">
  <si>
    <t>MINISTERIO DE AGRICULTURA Y DESARROLLO RURAL</t>
  </si>
  <si>
    <t>DIRECCIÓN DE PLANEACIÓN Y SEGUIMIENTO PRESUPUESTAL</t>
  </si>
  <si>
    <t>PRESUPUESTO DE INGRESOS VIGENCIA  2.018</t>
  </si>
  <si>
    <t>ANEXO 1</t>
  </si>
  <si>
    <t>CUENTAS</t>
  </si>
  <si>
    <t>PRESUPUESTO</t>
  </si>
  <si>
    <t>ACUERDO 5/18</t>
  </si>
  <si>
    <t>ACUERDO 8/18</t>
  </si>
  <si>
    <t>ACUERDO 11/18</t>
  </si>
  <si>
    <t>% PARTICIPACIÓN</t>
  </si>
  <si>
    <t>INICIAL</t>
  </si>
  <si>
    <t>MODIFICADO</t>
  </si>
  <si>
    <t>AÑO 2018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</si>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</sst>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/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double">
        <color indexed="64"/>
      </right>
      <top/>
      <bottom style="thin">
        <color indexed="55"/>
      </bottom>
      <diagonal/>
    </border>
    <border>
      <left style="medium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double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double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164" fontId="3" fillId="0" borderId="0" xfId="1" applyFont="1"/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wrapText="1"/>
    </xf>
    <xf numFmtId="165" fontId="4" fillId="2" borderId="11" xfId="3" applyNumberFormat="1" applyFont="1" applyFill="1" applyBorder="1" applyAlignment="1">
      <alignment horizontal="center" wrapText="1"/>
    </xf>
    <xf numFmtId="167" fontId="4" fillId="2" borderId="12" xfId="4" applyNumberFormat="1" applyFont="1" applyFill="1" applyBorder="1" applyAlignment="1">
      <alignment wrapText="1"/>
    </xf>
    <xf numFmtId="10" fontId="4" fillId="2" borderId="13" xfId="3" applyNumberFormat="1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67" fontId="2" fillId="2" borderId="15" xfId="4" applyNumberFormat="1" applyFont="1" applyFill="1" applyBorder="1" applyAlignment="1">
      <alignment wrapText="1"/>
    </xf>
    <xf numFmtId="167" fontId="2" fillId="2" borderId="16" xfId="4" applyNumberFormat="1" applyFont="1" applyFill="1" applyBorder="1" applyAlignment="1">
      <alignment wrapText="1"/>
    </xf>
    <xf numFmtId="10" fontId="2" fillId="2" borderId="17" xfId="4" applyNumberFormat="1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5" fontId="4" fillId="2" borderId="12" xfId="3" applyNumberFormat="1" applyFont="1" applyFill="1" applyBorder="1" applyAlignment="1">
      <alignment wrapText="1"/>
    </xf>
    <xf numFmtId="165" fontId="4" fillId="2" borderId="19" xfId="3" applyNumberFormat="1" applyFont="1" applyFill="1" applyBorder="1" applyAlignment="1">
      <alignment wrapText="1"/>
    </xf>
    <xf numFmtId="165" fontId="4" fillId="0" borderId="19" xfId="3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16" xfId="4" applyNumberFormat="1" applyFont="1" applyFill="1" applyBorder="1" applyAlignment="1">
      <alignment wrapText="1"/>
    </xf>
    <xf numFmtId="165" fontId="3" fillId="0" borderId="0" xfId="0" applyNumberFormat="1" applyFont="1"/>
    <xf numFmtId="167" fontId="5" fillId="0" borderId="0" xfId="0" applyNumberFormat="1" applyFont="1"/>
    <xf numFmtId="0" fontId="4" fillId="2" borderId="14" xfId="0" applyFont="1" applyFill="1" applyBorder="1" applyAlignment="1">
      <alignment wrapText="1"/>
    </xf>
    <xf numFmtId="167" fontId="4" fillId="2" borderId="15" xfId="4" applyNumberFormat="1" applyFont="1" applyFill="1" applyBorder="1" applyAlignment="1">
      <alignment wrapText="1"/>
    </xf>
    <xf numFmtId="167" fontId="4" fillId="2" borderId="16" xfId="4" applyNumberFormat="1" applyFont="1" applyFill="1" applyBorder="1" applyAlignment="1">
      <alignment wrapText="1"/>
    </xf>
    <xf numFmtId="167" fontId="4" fillId="0" borderId="16" xfId="4" applyNumberFormat="1" applyFont="1" applyFill="1" applyBorder="1" applyAlignment="1">
      <alignment wrapText="1"/>
    </xf>
    <xf numFmtId="10" fontId="4" fillId="2" borderId="17" xfId="4" applyNumberFormat="1" applyFont="1" applyFill="1" applyBorder="1" applyAlignment="1">
      <alignment wrapText="1"/>
    </xf>
    <xf numFmtId="3" fontId="5" fillId="0" borderId="0" xfId="0" applyNumberFormat="1" applyFont="1"/>
    <xf numFmtId="167" fontId="4" fillId="0" borderId="12" xfId="4" applyNumberFormat="1" applyFont="1" applyFill="1" applyBorder="1" applyAlignment="1">
      <alignment wrapText="1"/>
    </xf>
    <xf numFmtId="10" fontId="4" fillId="2" borderId="20" xfId="4" applyNumberFormat="1" applyFont="1" applyFill="1" applyBorder="1" applyAlignment="1">
      <alignment wrapText="1"/>
    </xf>
    <xf numFmtId="3" fontId="3" fillId="0" borderId="0" xfId="0" applyNumberFormat="1" applyFont="1"/>
    <xf numFmtId="167" fontId="2" fillId="2" borderId="15" xfId="2" applyNumberFormat="1" applyFont="1" applyFill="1" applyBorder="1" applyAlignment="1">
      <alignment wrapText="1"/>
    </xf>
    <xf numFmtId="167" fontId="2" fillId="2" borderId="16" xfId="2" applyNumberFormat="1" applyFont="1" applyFill="1" applyBorder="1" applyAlignment="1">
      <alignment wrapText="1"/>
    </xf>
    <xf numFmtId="167" fontId="2" fillId="0" borderId="16" xfId="2" applyNumberFormat="1" applyFont="1" applyFill="1" applyBorder="1" applyAlignment="1">
      <alignment wrapText="1"/>
    </xf>
    <xf numFmtId="10" fontId="2" fillId="2" borderId="17" xfId="2" applyNumberFormat="1" applyFont="1" applyFill="1" applyBorder="1" applyAlignment="1">
      <alignment wrapText="1"/>
    </xf>
    <xf numFmtId="165" fontId="5" fillId="0" borderId="0" xfId="0" applyNumberFormat="1" applyFont="1"/>
    <xf numFmtId="0" fontId="5" fillId="0" borderId="0" xfId="0" applyFont="1"/>
    <xf numFmtId="0" fontId="2" fillId="2" borderId="18" xfId="0" applyFont="1" applyFill="1" applyBorder="1" applyAlignment="1">
      <alignment wrapText="1"/>
    </xf>
    <xf numFmtId="167" fontId="2" fillId="2" borderId="12" xfId="2" applyNumberFormat="1" applyFont="1" applyFill="1" applyBorder="1" applyAlignment="1">
      <alignment wrapText="1"/>
    </xf>
    <xf numFmtId="167" fontId="2" fillId="2" borderId="19" xfId="2" applyNumberFormat="1" applyFont="1" applyFill="1" applyBorder="1" applyAlignment="1">
      <alignment wrapText="1"/>
    </xf>
    <xf numFmtId="10" fontId="2" fillId="2" borderId="13" xfId="2" applyNumberFormat="1" applyFont="1" applyFill="1" applyBorder="1" applyAlignment="1">
      <alignment wrapText="1"/>
    </xf>
    <xf numFmtId="10" fontId="4" fillId="2" borderId="21" xfId="4" applyNumberFormat="1" applyFont="1" applyFill="1" applyBorder="1" applyAlignment="1">
      <alignment wrapText="1"/>
    </xf>
    <xf numFmtId="10" fontId="2" fillId="2" borderId="21" xfId="4" applyNumberFormat="1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167" fontId="2" fillId="2" borderId="23" xfId="4" applyNumberFormat="1" applyFont="1" applyFill="1" applyBorder="1" applyAlignment="1">
      <alignment wrapText="1"/>
    </xf>
    <xf numFmtId="10" fontId="2" fillId="2" borderId="24" xfId="4" applyNumberFormat="1" applyFont="1" applyFill="1" applyBorder="1" applyAlignment="1">
      <alignment wrapText="1"/>
    </xf>
    <xf numFmtId="167" fontId="2" fillId="0" borderId="23" xfId="4" applyNumberFormat="1" applyFont="1" applyFill="1" applyBorder="1" applyAlignment="1">
      <alignment wrapText="1"/>
    </xf>
    <xf numFmtId="167" fontId="2" fillId="2" borderId="25" xfId="4" applyNumberFormat="1" applyFont="1" applyFill="1" applyBorder="1" applyAlignment="1">
      <alignment wrapText="1"/>
    </xf>
    <xf numFmtId="10" fontId="2" fillId="2" borderId="26" xfId="4" applyNumberFormat="1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167" fontId="4" fillId="2" borderId="28" xfId="0" applyNumberFormat="1" applyFont="1" applyFill="1" applyBorder="1" applyAlignment="1">
      <alignment wrapText="1"/>
    </xf>
    <xf numFmtId="167" fontId="4" fillId="0" borderId="28" xfId="0" applyNumberFormat="1" applyFont="1" applyFill="1" applyBorder="1" applyAlignment="1">
      <alignment wrapText="1"/>
    </xf>
    <xf numFmtId="10" fontId="4" fillId="2" borderId="29" xfId="0" applyNumberFormat="1" applyFont="1" applyFill="1" applyBorder="1" applyAlignment="1">
      <alignment wrapText="1"/>
    </xf>
    <xf numFmtId="0" fontId="6" fillId="0" borderId="0" xfId="0" applyFont="1"/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8/ANEXO%20ACUERDO%2011-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F11" sqref="F11"/>
    </sheetView>
  </sheetViews>
  <sheetFormatPr baseColWidth="10" defaultRowHeight="15" x14ac:dyDescent="0.3"/>
  <cols>
    <col min="1" max="1" width="35.5703125" style="3" customWidth="1"/>
    <col min="2" max="2" width="20.5703125" style="3" customWidth="1"/>
    <col min="3" max="4" width="16.140625" style="3" hidden="1" customWidth="1"/>
    <col min="5" max="5" width="23" style="3" customWidth="1"/>
    <col min="6" max="6" width="19.28515625" style="3" customWidth="1"/>
    <col min="7" max="7" width="13.28515625" style="3" customWidth="1"/>
    <col min="8" max="8" width="18" style="3" bestFit="1" customWidth="1"/>
    <col min="9" max="9" width="12.5703125" style="3" bestFit="1" customWidth="1"/>
    <col min="10" max="10" width="16.140625" style="3" bestFit="1" customWidth="1"/>
    <col min="11" max="11" width="12" style="3" bestFit="1" customWidth="1"/>
    <col min="12" max="12" width="11.85546875" style="3" bestFit="1" customWidth="1"/>
    <col min="13" max="13" width="12" style="3" bestFit="1" customWidth="1"/>
    <col min="14" max="16384" width="11.42578125" style="3"/>
  </cols>
  <sheetData>
    <row r="1" spans="1:11" ht="15.75" x14ac:dyDescent="0.3">
      <c r="A1" s="1"/>
      <c r="B1" s="1"/>
      <c r="C1" s="1"/>
      <c r="D1" s="1"/>
      <c r="E1" s="1"/>
      <c r="F1" s="1"/>
      <c r="G1" s="2"/>
    </row>
    <row r="2" spans="1:11" ht="15.75" x14ac:dyDescent="0.3">
      <c r="A2" s="4" t="s">
        <v>0</v>
      </c>
      <c r="B2" s="4"/>
      <c r="C2" s="4"/>
      <c r="D2" s="4"/>
      <c r="E2" s="4"/>
      <c r="F2" s="4"/>
      <c r="G2" s="4"/>
    </row>
    <row r="3" spans="1:11" ht="15.75" x14ac:dyDescent="0.3">
      <c r="A3" s="4" t="s">
        <v>1</v>
      </c>
      <c r="B3" s="4"/>
      <c r="C3" s="4"/>
      <c r="D3" s="4"/>
      <c r="E3" s="4"/>
      <c r="F3" s="4"/>
      <c r="G3" s="4"/>
    </row>
    <row r="4" spans="1:11" ht="15.75" x14ac:dyDescent="0.3">
      <c r="A4" s="4" t="s">
        <v>2</v>
      </c>
      <c r="B4" s="4"/>
      <c r="C4" s="4"/>
      <c r="D4" s="4"/>
      <c r="E4" s="4"/>
      <c r="F4" s="4"/>
      <c r="G4" s="4"/>
      <c r="H4" s="5"/>
    </row>
    <row r="5" spans="1:11" ht="15.75" x14ac:dyDescent="0.3">
      <c r="A5" s="6"/>
      <c r="B5" s="7"/>
      <c r="C5" s="7"/>
      <c r="D5" s="7"/>
      <c r="E5" s="7"/>
      <c r="F5" s="7"/>
      <c r="G5" s="2"/>
    </row>
    <row r="6" spans="1:11" ht="15.75" x14ac:dyDescent="0.3">
      <c r="A6" s="8" t="s">
        <v>3</v>
      </c>
      <c r="B6" s="8"/>
      <c r="C6" s="8"/>
      <c r="D6" s="8"/>
      <c r="E6" s="8"/>
      <c r="F6" s="8"/>
      <c r="G6" s="8"/>
    </row>
    <row r="7" spans="1:11" ht="16.5" thickBot="1" x14ac:dyDescent="0.35">
      <c r="A7" s="9"/>
      <c r="B7" s="9"/>
      <c r="C7" s="9"/>
      <c r="D7" s="9"/>
      <c r="E7" s="9"/>
      <c r="F7" s="9"/>
      <c r="G7" s="2"/>
    </row>
    <row r="8" spans="1:11" ht="16.5" thickTop="1" x14ac:dyDescent="0.3">
      <c r="A8" s="10" t="s">
        <v>4</v>
      </c>
      <c r="B8" s="11" t="s">
        <v>5</v>
      </c>
      <c r="C8" s="12" t="s">
        <v>6</v>
      </c>
      <c r="D8" s="12" t="s">
        <v>7</v>
      </c>
      <c r="E8" s="12" t="s">
        <v>8</v>
      </c>
      <c r="F8" s="11" t="s">
        <v>5</v>
      </c>
      <c r="G8" s="13" t="s">
        <v>9</v>
      </c>
    </row>
    <row r="9" spans="1:11" ht="15.75" x14ac:dyDescent="0.3">
      <c r="A9" s="14"/>
      <c r="B9" s="15" t="s">
        <v>10</v>
      </c>
      <c r="C9" s="16"/>
      <c r="D9" s="16"/>
      <c r="E9" s="16"/>
      <c r="F9" s="15" t="s">
        <v>11</v>
      </c>
      <c r="G9" s="17"/>
    </row>
    <row r="10" spans="1:11" ht="16.5" thickBot="1" x14ac:dyDescent="0.35">
      <c r="A10" s="18"/>
      <c r="B10" s="19" t="s">
        <v>12</v>
      </c>
      <c r="C10" s="20"/>
      <c r="D10" s="20"/>
      <c r="E10" s="20"/>
      <c r="F10" s="19" t="s">
        <v>12</v>
      </c>
      <c r="G10" s="21"/>
    </row>
    <row r="11" spans="1:11" ht="15.75" customHeight="1" x14ac:dyDescent="0.3">
      <c r="A11" s="22" t="s">
        <v>13</v>
      </c>
      <c r="B11" s="23">
        <f>+B13+B17+B21</f>
        <v>39230339427.461357</v>
      </c>
      <c r="C11" s="23">
        <f>+C13+C17+C21</f>
        <v>1420938752</v>
      </c>
      <c r="D11" s="24">
        <f>+D13+D17+D21</f>
        <v>-7618449</v>
      </c>
      <c r="E11" s="24">
        <f>+E13+E17+E21</f>
        <v>751675282</v>
      </c>
      <c r="F11" s="23">
        <f>+B11+C11+D11+E11</f>
        <v>41395335012.461357</v>
      </c>
      <c r="G11" s="25">
        <f>+F11/$F$38</f>
        <v>0.95943782054618687</v>
      </c>
    </row>
    <row r="12" spans="1:11" ht="13.5" customHeight="1" x14ac:dyDescent="0.3">
      <c r="A12" s="26"/>
      <c r="B12" s="27"/>
      <c r="C12" s="28"/>
      <c r="D12" s="28"/>
      <c r="E12" s="28"/>
      <c r="F12" s="28"/>
      <c r="G12" s="29"/>
    </row>
    <row r="13" spans="1:11" ht="30.75" x14ac:dyDescent="0.3">
      <c r="A13" s="30" t="s">
        <v>14</v>
      </c>
      <c r="B13" s="31">
        <f>+B14+B15</f>
        <v>35849079226.81881</v>
      </c>
      <c r="C13" s="32">
        <f>SUM(C14:C15)</f>
        <v>0</v>
      </c>
      <c r="D13" s="32">
        <f>SUM(D14:D15)</f>
        <v>0</v>
      </c>
      <c r="E13" s="33">
        <f>SUM(E14:E15)</f>
        <v>751956673</v>
      </c>
      <c r="F13" s="32">
        <f>+B13+C13+D13+E13</f>
        <v>36601035899.81881</v>
      </c>
      <c r="G13" s="25">
        <f>+F13/$F$38</f>
        <v>0.84831824897379637</v>
      </c>
      <c r="I13" s="34"/>
    </row>
    <row r="14" spans="1:11" ht="15.75" x14ac:dyDescent="0.3">
      <c r="A14" s="26" t="s">
        <v>15</v>
      </c>
      <c r="B14" s="27">
        <v>22405674516.761757</v>
      </c>
      <c r="C14" s="28"/>
      <c r="D14" s="28"/>
      <c r="E14" s="35">
        <v>469972921</v>
      </c>
      <c r="F14" s="28">
        <f>+B14+C14+D14+E14</f>
        <v>22875647437.761757</v>
      </c>
      <c r="G14" s="29">
        <f>+F14/$F$38</f>
        <v>0.53019890561731431</v>
      </c>
      <c r="H14" s="36"/>
      <c r="K14" s="34"/>
    </row>
    <row r="15" spans="1:11" ht="30" x14ac:dyDescent="0.3">
      <c r="A15" s="26" t="s">
        <v>16</v>
      </c>
      <c r="B15" s="27">
        <v>13443404710.057053</v>
      </c>
      <c r="C15" s="28"/>
      <c r="D15" s="28"/>
      <c r="E15" s="35">
        <v>281983752</v>
      </c>
      <c r="F15" s="28">
        <f>+B15+C15+D15+E15</f>
        <v>13725388462.057053</v>
      </c>
      <c r="G15" s="29">
        <f>+F15/$F$38</f>
        <v>0.31811934335648206</v>
      </c>
      <c r="H15" s="36"/>
      <c r="K15" s="34"/>
    </row>
    <row r="16" spans="1:11" ht="15.75" x14ac:dyDescent="0.3">
      <c r="A16" s="26"/>
      <c r="B16" s="27"/>
      <c r="C16" s="28"/>
      <c r="D16" s="28"/>
      <c r="E16" s="35"/>
      <c r="F16" s="28"/>
      <c r="G16" s="29"/>
      <c r="H16" s="37"/>
      <c r="K16" s="34"/>
    </row>
    <row r="17" spans="1:9" ht="30.75" x14ac:dyDescent="0.3">
      <c r="A17" s="38" t="s">
        <v>17</v>
      </c>
      <c r="B17" s="39">
        <f>+B18+B19</f>
        <v>206451084</v>
      </c>
      <c r="C17" s="40">
        <f>SUM(C18:C19)</f>
        <v>0</v>
      </c>
      <c r="D17" s="40">
        <f>SUM(D18:D19)</f>
        <v>0</v>
      </c>
      <c r="E17" s="41">
        <f>SUM(E18:E19)</f>
        <v>0</v>
      </c>
      <c r="F17" s="40">
        <f>+B17+C17+D17+E17</f>
        <v>206451084</v>
      </c>
      <c r="G17" s="42">
        <f>+F17/$F$38</f>
        <v>4.785007248346464E-3</v>
      </c>
      <c r="H17" s="34"/>
    </row>
    <row r="18" spans="1:9" ht="15.75" x14ac:dyDescent="0.3">
      <c r="A18" s="26" t="s">
        <v>15</v>
      </c>
      <c r="B18" s="27">
        <v>129031928</v>
      </c>
      <c r="C18" s="28"/>
      <c r="D18" s="28"/>
      <c r="E18" s="35"/>
      <c r="F18" s="28">
        <f>+B18+C18+D18+E18</f>
        <v>129031928</v>
      </c>
      <c r="G18" s="29">
        <f>+F18/$F$38</f>
        <v>2.9906295418052589E-3</v>
      </c>
      <c r="H18" s="34"/>
    </row>
    <row r="19" spans="1:9" ht="30" x14ac:dyDescent="0.3">
      <c r="A19" s="26" t="s">
        <v>16</v>
      </c>
      <c r="B19" s="27">
        <v>77419156</v>
      </c>
      <c r="C19" s="28"/>
      <c r="D19" s="28"/>
      <c r="E19" s="35"/>
      <c r="F19" s="28">
        <f>+B19+C19+D19+E19</f>
        <v>77419156</v>
      </c>
      <c r="G19" s="29">
        <f>+F19/$F$38</f>
        <v>1.7943777065412049E-3</v>
      </c>
      <c r="H19" s="34"/>
    </row>
    <row r="20" spans="1:9" ht="15.75" x14ac:dyDescent="0.3">
      <c r="A20" s="26"/>
      <c r="B20" s="27"/>
      <c r="C20" s="28"/>
      <c r="D20" s="28"/>
      <c r="E20" s="35"/>
      <c r="F20" s="28"/>
      <c r="G20" s="29"/>
      <c r="H20" s="43"/>
      <c r="I20" s="34"/>
    </row>
    <row r="21" spans="1:9" ht="30.75" x14ac:dyDescent="0.3">
      <c r="A21" s="30" t="s">
        <v>18</v>
      </c>
      <c r="B21" s="24">
        <f>+B22+B23</f>
        <v>3174809116.6425476</v>
      </c>
      <c r="C21" s="24">
        <f>SUM(C22:C23)</f>
        <v>1420938752</v>
      </c>
      <c r="D21" s="24">
        <f>SUM(D22:D23)</f>
        <v>-7618449</v>
      </c>
      <c r="E21" s="44">
        <f>SUM(E22:E23)</f>
        <v>-281391</v>
      </c>
      <c r="F21" s="24">
        <f>+B21+C21+D21+E21</f>
        <v>4587848028.6425476</v>
      </c>
      <c r="G21" s="45">
        <f>+F21/$F$38</f>
        <v>0.10633456432404408</v>
      </c>
      <c r="H21" s="46"/>
    </row>
    <row r="22" spans="1:9" ht="15.75" x14ac:dyDescent="0.3">
      <c r="A22" s="26" t="s">
        <v>15</v>
      </c>
      <c r="B22" s="47">
        <v>1713450492.6052399</v>
      </c>
      <c r="C22" s="48">
        <v>552756197</v>
      </c>
      <c r="D22" s="48">
        <v>-7618449</v>
      </c>
      <c r="E22" s="49">
        <v>-281391</v>
      </c>
      <c r="F22" s="48">
        <f>+B22+C22+D22+E22</f>
        <v>2258306849.6052399</v>
      </c>
      <c r="G22" s="50">
        <f>+F22/$F$38</f>
        <v>5.2341767526643455E-2</v>
      </c>
      <c r="H22" s="51"/>
    </row>
    <row r="23" spans="1:9" ht="30" x14ac:dyDescent="0.3">
      <c r="A23" s="26" t="s">
        <v>16</v>
      </c>
      <c r="B23" s="47">
        <v>1461358624.0373077</v>
      </c>
      <c r="C23" s="48">
        <v>868182555</v>
      </c>
      <c r="D23" s="48"/>
      <c r="E23" s="49"/>
      <c r="F23" s="48">
        <f>+B23+C23+D23+E23</f>
        <v>2329541179.0373077</v>
      </c>
      <c r="G23" s="50">
        <f>+F23/$F$38</f>
        <v>5.3992796797400613E-2</v>
      </c>
      <c r="H23" s="52"/>
    </row>
    <row r="24" spans="1:9" ht="15.75" x14ac:dyDescent="0.3">
      <c r="A24" s="53"/>
      <c r="B24" s="54"/>
      <c r="C24" s="55"/>
      <c r="D24" s="55"/>
      <c r="E24" s="55"/>
      <c r="F24" s="55"/>
      <c r="G24" s="56"/>
      <c r="H24" s="52"/>
    </row>
    <row r="25" spans="1:9" ht="30.75" x14ac:dyDescent="0.3">
      <c r="A25" s="38" t="s">
        <v>19</v>
      </c>
      <c r="B25" s="39">
        <f>+B27+B31</f>
        <v>1553506278.9333334</v>
      </c>
      <c r="C25" s="39">
        <f>+C27+C31</f>
        <v>0</v>
      </c>
      <c r="D25" s="39">
        <f>+D27+D31</f>
        <v>211312500</v>
      </c>
      <c r="E25" s="39">
        <f>+E27+E31</f>
        <v>-14747048</v>
      </c>
      <c r="F25" s="39">
        <f>+B25+C25+D25+E25</f>
        <v>1750071730.9333334</v>
      </c>
      <c r="G25" s="57">
        <f>+F25/$F$38</f>
        <v>4.0562179453813102E-2</v>
      </c>
      <c r="H25" s="46"/>
    </row>
    <row r="26" spans="1:9" ht="15.75" x14ac:dyDescent="0.3">
      <c r="A26" s="26"/>
      <c r="B26" s="27"/>
      <c r="C26" s="28"/>
      <c r="D26" s="28"/>
      <c r="E26" s="28"/>
      <c r="F26" s="28"/>
      <c r="G26" s="29"/>
      <c r="H26" s="34"/>
    </row>
    <row r="27" spans="1:9" ht="15.75" x14ac:dyDescent="0.3">
      <c r="A27" s="38" t="s">
        <v>20</v>
      </c>
      <c r="B27" s="39">
        <f>+B28+B29</f>
        <v>416880234</v>
      </c>
      <c r="C27" s="39">
        <f>SUM(C28:C29)</f>
        <v>0</v>
      </c>
      <c r="D27" s="39">
        <f>SUM(D28:D29)</f>
        <v>0</v>
      </c>
      <c r="E27" s="39">
        <f>SUM(E28:E29)</f>
        <v>0</v>
      </c>
      <c r="F27" s="39">
        <f>+B27+C27+D27+E27</f>
        <v>416880234</v>
      </c>
      <c r="G27" s="57">
        <f t="shared" ref="G27:G38" si="0">+F27/$F$38</f>
        <v>9.662215875710152E-3</v>
      </c>
    </row>
    <row r="28" spans="1:9" ht="15.75" x14ac:dyDescent="0.3">
      <c r="A28" s="26" t="s">
        <v>21</v>
      </c>
      <c r="B28" s="27">
        <v>172650222</v>
      </c>
      <c r="C28" s="27"/>
      <c r="D28" s="27"/>
      <c r="E28" s="27"/>
      <c r="F28" s="27">
        <f>+B28+C28+D28+E28</f>
        <v>172650222</v>
      </c>
      <c r="G28" s="58">
        <f t="shared" si="0"/>
        <v>4.0015898569882354E-3</v>
      </c>
      <c r="H28" s="34"/>
    </row>
    <row r="29" spans="1:9" ht="15.75" x14ac:dyDescent="0.3">
      <c r="A29" s="26" t="s">
        <v>22</v>
      </c>
      <c r="B29" s="27">
        <v>244230012</v>
      </c>
      <c r="C29" s="27"/>
      <c r="D29" s="27"/>
      <c r="E29" s="27"/>
      <c r="F29" s="27">
        <f>+B29+C29+D29+E29</f>
        <v>244230012</v>
      </c>
      <c r="G29" s="58">
        <f t="shared" si="0"/>
        <v>5.6606260187219157E-3</v>
      </c>
      <c r="H29" s="34"/>
    </row>
    <row r="30" spans="1:9" ht="15.75" x14ac:dyDescent="0.3">
      <c r="A30" s="26"/>
      <c r="B30" s="27"/>
      <c r="C30" s="28"/>
      <c r="D30" s="28"/>
      <c r="E30" s="28"/>
      <c r="F30" s="28"/>
      <c r="G30" s="29"/>
    </row>
    <row r="31" spans="1:9" ht="15.75" x14ac:dyDescent="0.3">
      <c r="A31" s="38" t="s">
        <v>23</v>
      </c>
      <c r="B31" s="39">
        <f>SUM(B32:B36)</f>
        <v>1136626044.9333334</v>
      </c>
      <c r="C31" s="39">
        <f>SUM(C32:C36)</f>
        <v>0</v>
      </c>
      <c r="D31" s="39">
        <f>SUM(D32:D36)</f>
        <v>211312500</v>
      </c>
      <c r="E31" s="39">
        <f>SUM(E32:E36)</f>
        <v>-14747048</v>
      </c>
      <c r="F31" s="39">
        <f t="shared" ref="F31:F36" si="1">+B31+C31+D31+E31</f>
        <v>1333191496.9333334</v>
      </c>
      <c r="G31" s="57">
        <f t="shared" si="0"/>
        <v>3.089996357810295E-2</v>
      </c>
    </row>
    <row r="32" spans="1:9" ht="15.75" x14ac:dyDescent="0.3">
      <c r="A32" s="26" t="s">
        <v>24</v>
      </c>
      <c r="B32" s="27">
        <v>730908076.80000007</v>
      </c>
      <c r="C32" s="27"/>
      <c r="D32" s="27"/>
      <c r="E32" s="27"/>
      <c r="F32" s="27">
        <f t="shared" si="1"/>
        <v>730908076.80000007</v>
      </c>
      <c r="G32" s="58">
        <f t="shared" si="0"/>
        <v>1.6940576806867114E-2</v>
      </c>
    </row>
    <row r="33" spans="1:7" ht="15.75" x14ac:dyDescent="0.3">
      <c r="A33" s="59" t="s">
        <v>25</v>
      </c>
      <c r="B33" s="60">
        <v>7926690.333333333</v>
      </c>
      <c r="C33" s="60"/>
      <c r="D33" s="60"/>
      <c r="E33" s="60"/>
      <c r="F33" s="60">
        <f t="shared" si="1"/>
        <v>7926690.333333333</v>
      </c>
      <c r="G33" s="61">
        <f t="shared" si="0"/>
        <v>1.8372037562368936E-4</v>
      </c>
    </row>
    <row r="34" spans="1:7" ht="15.75" x14ac:dyDescent="0.3">
      <c r="A34" s="59" t="s">
        <v>26</v>
      </c>
      <c r="B34" s="60">
        <v>10736994.799999999</v>
      </c>
      <c r="C34" s="60"/>
      <c r="D34" s="60"/>
      <c r="E34" s="60"/>
      <c r="F34" s="60">
        <f t="shared" si="1"/>
        <v>10736994.799999999</v>
      </c>
      <c r="G34" s="61">
        <f t="shared" si="0"/>
        <v>2.4885603382667772E-4</v>
      </c>
    </row>
    <row r="35" spans="1:7" ht="15.75" x14ac:dyDescent="0.3">
      <c r="A35" s="59" t="s">
        <v>27</v>
      </c>
      <c r="B35" s="60">
        <v>18311883</v>
      </c>
      <c r="C35" s="60"/>
      <c r="D35" s="60"/>
      <c r="E35" s="60"/>
      <c r="F35" s="60">
        <f t="shared" si="1"/>
        <v>18311883</v>
      </c>
      <c r="G35" s="61">
        <f t="shared" si="0"/>
        <v>4.2442253723343199E-4</v>
      </c>
    </row>
    <row r="36" spans="1:7" ht="15.75" x14ac:dyDescent="0.3">
      <c r="A36" s="59" t="s">
        <v>28</v>
      </c>
      <c r="B36" s="60">
        <v>368742400</v>
      </c>
      <c r="C36" s="60"/>
      <c r="D36" s="60">
        <f>211312500</f>
        <v>211312500</v>
      </c>
      <c r="E36" s="62">
        <f>-14747048</f>
        <v>-14747048</v>
      </c>
      <c r="F36" s="60">
        <f t="shared" si="1"/>
        <v>565307852</v>
      </c>
      <c r="G36" s="61">
        <f t="shared" si="0"/>
        <v>1.3102387824552038E-2</v>
      </c>
    </row>
    <row r="37" spans="1:7" ht="16.5" thickBot="1" x14ac:dyDescent="0.35">
      <c r="A37" s="59"/>
      <c r="B37" s="60"/>
      <c r="C37" s="63"/>
      <c r="D37" s="63"/>
      <c r="E37" s="63"/>
      <c r="F37" s="63"/>
      <c r="G37" s="64"/>
    </row>
    <row r="38" spans="1:7" ht="16.5" thickBot="1" x14ac:dyDescent="0.35">
      <c r="A38" s="65" t="s">
        <v>29</v>
      </c>
      <c r="B38" s="66">
        <f>+B25+B11</f>
        <v>40783845706.394691</v>
      </c>
      <c r="C38" s="66">
        <f>+C11+C25</f>
        <v>1420938752</v>
      </c>
      <c r="D38" s="66">
        <f>+D11+D25</f>
        <v>203694051</v>
      </c>
      <c r="E38" s="66">
        <f>+E11+E25</f>
        <v>736928234</v>
      </c>
      <c r="F38" s="67">
        <f>+B38+C38+D38+E38</f>
        <v>43145406743.394691</v>
      </c>
      <c r="G38" s="68">
        <f t="shared" si="0"/>
        <v>1</v>
      </c>
    </row>
    <row r="39" spans="1:7" ht="15.75" thickTop="1" x14ac:dyDescent="0.3">
      <c r="A39" s="69"/>
    </row>
    <row r="40" spans="1:7" x14ac:dyDescent="0.3">
      <c r="A40" s="69"/>
    </row>
    <row r="41" spans="1:7" x14ac:dyDescent="0.3">
      <c r="A41" s="69"/>
    </row>
    <row r="42" spans="1:7" x14ac:dyDescent="0.3">
      <c r="A42" s="69"/>
    </row>
    <row r="43" spans="1:7" x14ac:dyDescent="0.3">
      <c r="A43" s="69"/>
    </row>
    <row r="44" spans="1:7" x14ac:dyDescent="0.3">
      <c r="A44" s="69"/>
    </row>
    <row r="45" spans="1:7" x14ac:dyDescent="0.3">
      <c r="A45" s="69"/>
    </row>
    <row r="46" spans="1:7" x14ac:dyDescent="0.3">
      <c r="A46" s="69"/>
    </row>
  </sheetData>
  <mergeCells count="9">
    <mergeCell ref="A2:G2"/>
    <mergeCell ref="A3:G3"/>
    <mergeCell ref="A4:G4"/>
    <mergeCell ref="A6:G6"/>
    <mergeCell ref="A8:A10"/>
    <mergeCell ref="C8:C10"/>
    <mergeCell ref="D8:D10"/>
    <mergeCell ref="E8:E10"/>
    <mergeCell ref="G8:G10"/>
  </mergeCells>
  <printOptions horizontalCentered="1"/>
  <pageMargins left="0.39370078740157483" right="0.39370078740157483" top="0.59055118110236227" bottom="0.59055118110236227" header="0.51181102362204722" footer="0.51181102362204722"/>
  <pageSetup scale="89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2019-10-16T15:46:28Z</dcterms:created>
  <dcterms:modified xsi:type="dcterms:W3CDTF">2019-10-16T15:46:56Z</dcterms:modified>
</cp:coreProperties>
</file>