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7\Ingreso\"/>
    </mc:Choice>
  </mc:AlternateContent>
  <bookViews>
    <workbookView xWindow="0" yWindow="0" windowWidth="24000" windowHeight="9435"/>
  </bookViews>
  <sheets>
    <sheet name="Anexo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hidden="1">#REF!</definedName>
    <definedName name="ANEXO" hidden="1">'[2]Inversión total en programas'!$A$50:$IV$50,'[2]Inversión total en programas'!$A$60:$IV$63</definedName>
    <definedName name="_xlnm.Print_Area" localSheetId="0">'Anexo 1'!$A$1:$F$38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'[5]Anexo 1 Minagricultura'!#REF!</definedName>
    <definedName name="CABEZAS_PROYEC">'Anexo 1'!#REF!</definedName>
    <definedName name="CONTRATOS">#REF!</definedName>
    <definedName name="CUOTAPPC2005">'Anexo 1'!#REF!</definedName>
    <definedName name="CUOTAPPC2013">'Anexo 1'!#REF!</definedName>
    <definedName name="CUOTAPPC203">'Anexo 1'!#REF!</definedName>
    <definedName name="DIAG_PPC">#REF!</definedName>
    <definedName name="DIRECCION">[6]consecutivo!$M$9:$M$13</definedName>
    <definedName name="DISTRIBUIDOR">#REF!</definedName>
    <definedName name="Dólar">#REF!</definedName>
    <definedName name="eeeee">#REF!</definedName>
    <definedName name="EPPC">'Anexo 1'!#REF!</definedName>
    <definedName name="Euro">#REF!</definedName>
    <definedName name="FDGFDG">#REF!</definedName>
    <definedName name="FECHA_DE_RECIBIDO">[7]BASE!$E$3:$E$177</definedName>
    <definedName name="FOMENTO">'Anexo 1'!#REF!</definedName>
    <definedName name="FOMENTOS">'[10]Anexo 1 Minagricultura'!$C$51</definedName>
    <definedName name="fondo">#REF!</definedName>
    <definedName name="GTOSEPPC">#REF!</definedName>
    <definedName name="HONORAUDI_JURIDIC">#REF!</definedName>
    <definedName name="HONTOTAL">#REF!</definedName>
    <definedName name="Incremento">#REF!</definedName>
    <definedName name="Inflación">#REF!</definedName>
    <definedName name="JORTIZ">#REF!</definedName>
    <definedName name="LABORATORIOS">#REF!</definedName>
    <definedName name="NOMBDISTRI">#REF!</definedName>
    <definedName name="ojo">#REF!</definedName>
    <definedName name="Pasajes">#REF!</definedName>
    <definedName name="ppc">'Anexo 1'!$B$15</definedName>
    <definedName name="RESERV_FUTU">#REF!</definedName>
    <definedName name="saldo">#REF!</definedName>
    <definedName name="saldos">#REF!</definedName>
    <definedName name="SUPERA2004">'Anexo 1'!#REF!</definedName>
    <definedName name="SUPERA2005">'Anexo 1'!#REF!</definedName>
    <definedName name="SUPERA2010">'[12]Anexo 1 Minagricultura'!$C$21</definedName>
    <definedName name="SUPERA2012">'Anexo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1'!$1:$5</definedName>
    <definedName name="_xlnm.Print_Titles">#REF!</definedName>
    <definedName name="VTAS2005">'Anexo 1'!$B$32</definedName>
    <definedName name="xx">[13]Ingresos!$C$19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localSheetId="0" hidden="1">'Anexo 1'!$A$1:$B$38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>'[15]Ingresos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1" i="1" s="1"/>
  <c r="E25" i="1" s="1"/>
  <c r="D36" i="1"/>
  <c r="F36" i="1" s="1"/>
  <c r="F35" i="1"/>
  <c r="F34" i="1"/>
  <c r="F33" i="1"/>
  <c r="F32" i="1"/>
  <c r="C31" i="1"/>
  <c r="B31" i="1"/>
  <c r="F29" i="1"/>
  <c r="F28" i="1"/>
  <c r="E27" i="1"/>
  <c r="D27" i="1"/>
  <c r="C27" i="1"/>
  <c r="C25" i="1" s="1"/>
  <c r="B27" i="1"/>
  <c r="F27" i="1" s="1"/>
  <c r="C23" i="1"/>
  <c r="C21" i="1" s="1"/>
  <c r="F22" i="1"/>
  <c r="E21" i="1"/>
  <c r="D21" i="1"/>
  <c r="B21" i="1"/>
  <c r="F19" i="1"/>
  <c r="F18" i="1"/>
  <c r="E17" i="1"/>
  <c r="F17" i="1" s="1"/>
  <c r="D17" i="1"/>
  <c r="C17" i="1"/>
  <c r="B17" i="1"/>
  <c r="F15" i="1"/>
  <c r="F14" i="1"/>
  <c r="E13" i="1"/>
  <c r="E11" i="1" s="1"/>
  <c r="D13" i="1"/>
  <c r="D11" i="1" s="1"/>
  <c r="C13" i="1"/>
  <c r="B13" i="1"/>
  <c r="B11" i="1"/>
  <c r="F11" i="1" l="1"/>
  <c r="C11" i="1"/>
  <c r="C38" i="1" s="1"/>
  <c r="F21" i="1"/>
  <c r="E38" i="1"/>
  <c r="B25" i="1"/>
  <c r="F13" i="1"/>
  <c r="D31" i="1"/>
  <c r="D25" i="1" s="1"/>
  <c r="D38" i="1" s="1"/>
  <c r="F23" i="1"/>
  <c r="F25" i="1" l="1"/>
  <c r="B38" i="1"/>
  <c r="F38" i="1" s="1"/>
  <c r="F31" i="1"/>
</calcChain>
</file>

<file path=xl/comments1.xml><?xml version="1.0" encoding="utf-8"?>
<comments xmlns="http://schemas.openxmlformats.org/spreadsheetml/2006/main">
  <authors>
    <author>Oscar Rubio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Beneficio estimado 4.184.416 cabezas, por $7.869 cuota fomento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Se ajustan 69.671 cabezas menos a la proyección de beneficio.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>Beneficio estimado 4.114.745 cabezas, por $7.869 cuota fomento, crecimiento proyectado 1.09%</t>
        </r>
      </text>
    </comment>
    <comment ref="B17" authorId="0" shapeId="0">
      <text>
        <r>
          <rPr>
            <sz val="8"/>
            <color indexed="81"/>
            <rFont val="Tahoma"/>
            <family val="2"/>
          </rPr>
          <t>Teniendo en cuenta el comportamiento de pago los ultimos meses se estima: 1). Cartera correspondiente a Amaga-Paso Real-Frigotímana-Fondo Ganadero del Tolima-TM Jerico-TM Gigante  $300.000.000.</t>
        </r>
        <r>
          <rPr>
            <b/>
            <sz val="8"/>
            <color indexed="81"/>
            <rFont val="Tahoma"/>
            <family val="2"/>
          </rPr>
          <t xml:space="preserve">
 </t>
        </r>
      </text>
    </comment>
    <comment ref="B28" authorId="0" shapeId="0">
      <text>
        <r>
          <rPr>
            <sz val="9"/>
            <color indexed="81"/>
            <rFont val="Tahoma"/>
            <family val="2"/>
          </rPr>
          <t>Rendimientos CDT tasa(8.2%), fiducia(6.58%) y ctas de ahorro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>Intereses fiducia fondo de emergencia (6.58%) y ctas de ahorro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No se tiene contemplado recurso por venta de biológico</t>
        </r>
      </text>
    </comment>
    <comment ref="A34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Aprovechamiento, intereses mora distribuidores y comites,ajuste diferencia en cambio importaciones</t>
        </r>
      </text>
    </comment>
    <comment ref="A35" authorId="0" shapeId="0">
      <text>
        <r>
          <rPr>
            <b/>
            <sz val="9"/>
            <color indexed="81"/>
            <rFont val="Tahoma"/>
            <family val="2"/>
          </rPr>
          <t>Oscar Rubio:</t>
        </r>
        <r>
          <rPr>
            <sz val="9"/>
            <color indexed="81"/>
            <rFont val="Tahoma"/>
            <family val="2"/>
          </rPr>
          <t xml:space="preserve">
Intereses recaudadores,Publicaciones,tarifas centro de serv.financieros,feria carne de cerdo</t>
        </r>
      </text>
    </comment>
    <comment ref="B35" authorId="0" shapeId="0">
      <text>
        <r>
          <rPr>
            <sz val="9"/>
            <color indexed="81"/>
            <rFont val="Tahoma"/>
            <family val="2"/>
          </rPr>
          <t>Para la vigencia 2017, no se realizara seminario internacional</t>
        </r>
      </text>
    </comment>
    <comment ref="B36" authorId="0" shapeId="0">
      <text>
        <r>
          <rPr>
            <sz val="9"/>
            <color indexed="81"/>
            <rFont val="Tahoma"/>
            <family val="2"/>
          </rPr>
          <t>Se tiene proyectado ingreso por diagnostico, y convenio con Alcaldias y Gobernaciónes, Agroexpo</t>
        </r>
      </text>
    </comment>
    <comment ref="D36" authorId="0" shapeId="0">
      <text>
        <r>
          <rPr>
            <sz val="9"/>
            <color indexed="81"/>
            <rFont val="Tahoma"/>
            <family val="2"/>
          </rPr>
          <t xml:space="preserve">Gobernaciones y Alcaldias, Convenio (-$110.570.668)  Cortolima $16.000.000, Agroexpo $70.000.000,Gira técnica $150.000.000 y Compra reactivos Diagnostico animal$23.733.675 
</t>
        </r>
      </text>
    </comment>
    <comment ref="E36" authorId="0" shapeId="0">
      <text>
        <r>
          <rPr>
            <sz val="9"/>
            <color indexed="81"/>
            <rFont val="Tahoma"/>
            <family val="2"/>
          </rPr>
          <t>Convenio Gobernación del Valle (-$25.000.000), Gira Técnica (-$22.500.000), Convenio Cortolima $16.000.000</t>
        </r>
      </text>
    </comment>
  </commentList>
</comments>
</file>

<file path=xl/sharedStrings.xml><?xml version="1.0" encoding="utf-8"?>
<sst xmlns="http://schemas.openxmlformats.org/spreadsheetml/2006/main" count="35" uniqueCount="29">
  <si>
    <t>MINISTERIO DE AGRICULTURA Y DESARROLLO RURAL</t>
  </si>
  <si>
    <t>DIRECCIÓN DE PLANEACIÓN Y SEGUIMIENTO PRESUPUESTAL</t>
  </si>
  <si>
    <t>PRESUPUESTO DE INGRESOS VIGENCIA  2.017</t>
  </si>
  <si>
    <t>ANEXO 1</t>
  </si>
  <si>
    <t>CUENTAS</t>
  </si>
  <si>
    <t>PRESUPUESTO</t>
  </si>
  <si>
    <t>ACUERDO 5/17</t>
  </si>
  <si>
    <t>ACUERDO 9/17</t>
  </si>
  <si>
    <t>ACUERDO 12/17</t>
  </si>
  <si>
    <t>INICIAL</t>
  </si>
  <si>
    <t>DEFINITIVO</t>
  </si>
  <si>
    <t>AÑO 2017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</si>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</sst>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(* #,##0_);_(* \(#,##0\);_(* &quot;-&quot;??_);_(@_)"/>
    <numFmt numFmtId="166" formatCode="_ * #,##0.00_ ;_ * \-#,##0.00_ ;_ * &quot;-&quot;??_ ;_ @_ "/>
    <numFmt numFmtId="167" formatCode="_ * #,##0_ ;_ * \-#,##0_ ;_ * &quot;-&quot;??_ ;_ @_ "/>
  </numFmts>
  <fonts count="10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color indexed="10"/>
      <name val="Comic Sans MS"/>
      <family val="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1" applyFont="1"/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" fontId="2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165" fontId="4" fillId="3" borderId="1" xfId="3" applyNumberFormat="1" applyFont="1" applyFill="1" applyBorder="1" applyAlignment="1">
      <alignment horizontal="center" wrapText="1"/>
    </xf>
    <xf numFmtId="165" fontId="4" fillId="3" borderId="2" xfId="3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167" fontId="2" fillId="3" borderId="4" xfId="4" applyNumberFormat="1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5" fontId="4" fillId="0" borderId="5" xfId="3" applyNumberFormat="1" applyFont="1" applyFill="1" applyBorder="1" applyAlignment="1">
      <alignment wrapText="1"/>
    </xf>
    <xf numFmtId="167" fontId="3" fillId="0" borderId="0" xfId="0" applyNumberFormat="1" applyFont="1"/>
    <xf numFmtId="167" fontId="2" fillId="0" borderId="4" xfId="4" applyNumberFormat="1" applyFont="1" applyFill="1" applyBorder="1" applyAlignment="1">
      <alignment wrapText="1"/>
    </xf>
    <xf numFmtId="165" fontId="3" fillId="0" borderId="0" xfId="0" applyNumberFormat="1" applyFont="1"/>
    <xf numFmtId="167" fontId="5" fillId="0" borderId="0" xfId="0" applyNumberFormat="1" applyFont="1"/>
    <xf numFmtId="0" fontId="4" fillId="0" borderId="4" xfId="0" applyFont="1" applyFill="1" applyBorder="1" applyAlignment="1">
      <alignment wrapText="1"/>
    </xf>
    <xf numFmtId="167" fontId="4" fillId="0" borderId="4" xfId="4" applyNumberFormat="1" applyFont="1" applyFill="1" applyBorder="1" applyAlignment="1">
      <alignment wrapText="1"/>
    </xf>
    <xf numFmtId="3" fontId="5" fillId="0" borderId="0" xfId="0" applyNumberFormat="1" applyFont="1"/>
    <xf numFmtId="167" fontId="4" fillId="0" borderId="5" xfId="4" applyNumberFormat="1" applyFont="1" applyFill="1" applyBorder="1" applyAlignment="1">
      <alignment wrapText="1"/>
    </xf>
    <xf numFmtId="3" fontId="3" fillId="0" borderId="0" xfId="0" applyNumberFormat="1" applyFont="1"/>
    <xf numFmtId="167" fontId="2" fillId="0" borderId="4" xfId="2" applyNumberFormat="1" applyFont="1" applyFill="1" applyBorder="1" applyAlignment="1">
      <alignment wrapText="1"/>
    </xf>
    <xf numFmtId="165" fontId="5" fillId="0" borderId="0" xfId="0" applyNumberFormat="1" applyFont="1"/>
    <xf numFmtId="0" fontId="5" fillId="0" borderId="0" xfId="0" applyFont="1"/>
    <xf numFmtId="0" fontId="4" fillId="2" borderId="4" xfId="0" applyFont="1" applyFill="1" applyBorder="1" applyAlignment="1">
      <alignment wrapText="1"/>
    </xf>
    <xf numFmtId="167" fontId="4" fillId="2" borderId="4" xfId="4" applyNumberFormat="1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167" fontId="2" fillId="2" borderId="4" xfId="4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7" fontId="2" fillId="2" borderId="6" xfId="4" applyNumberFormat="1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167" fontId="4" fillId="2" borderId="7" xfId="0" applyNumberFormat="1" applyFont="1" applyFill="1" applyBorder="1" applyAlignment="1">
      <alignment wrapText="1"/>
    </xf>
    <xf numFmtId="1" fontId="3" fillId="0" borderId="0" xfId="0" applyNumberFormat="1" applyFont="1"/>
  </cellXfs>
  <cellStyles count="5">
    <cellStyle name="Millares_Formato Presupuesto Minagricultura" xfId="4"/>
    <cellStyle name="Millares_INGRESOS 2005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7/ANEXO%20ACUERDO%2012-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Presupuesto%202017\Presupuesto%202017%203ra%20version\Anexos\Presupuesto%20PPC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Ortiz\Desktop\PPC2013\PRESUPUESTO%202014\PRESUPUESTO%20DEFINITIVO%202014%20NOV\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ectorppc\AppData\Local\Microsoft\Windows\Temporary%20Internet%20Files\Content.IE5\68SX2PI0\Desagregado%20&#193;rea%20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 "/>
      <sheetName val="Funcionamiento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zoomScaleSheetLayoutView="80" workbookViewId="0">
      <pane xSplit="1" ySplit="10" topLeftCell="B11" activePane="bottomRight" state="frozen"/>
      <selection activeCell="X27" sqref="X27"/>
      <selection pane="topRight" activeCell="X27" sqref="X27"/>
      <selection pane="bottomLeft" activeCell="X27" sqref="X27"/>
      <selection pane="bottomRight" activeCell="F38" sqref="F38"/>
    </sheetView>
  </sheetViews>
  <sheetFormatPr baseColWidth="10" defaultRowHeight="15" x14ac:dyDescent="0.3"/>
  <cols>
    <col min="1" max="1" width="35.5703125" style="3" customWidth="1"/>
    <col min="2" max="2" width="20.5703125" style="3" customWidth="1"/>
    <col min="3" max="4" width="20.5703125" style="3" hidden="1" customWidth="1"/>
    <col min="5" max="5" width="20.5703125" style="3" customWidth="1"/>
    <col min="6" max="6" width="18.42578125" style="52" customWidth="1"/>
    <col min="7" max="7" width="23" style="3" customWidth="1"/>
    <col min="8" max="8" width="18" style="3" bestFit="1" customWidth="1"/>
    <col min="9" max="9" width="12.5703125" style="3" bestFit="1" customWidth="1"/>
    <col min="10" max="10" width="16.140625" style="3" bestFit="1" customWidth="1"/>
    <col min="11" max="11" width="12" style="3" bestFit="1" customWidth="1"/>
    <col min="12" max="12" width="11.85546875" style="3" bestFit="1" customWidth="1"/>
    <col min="13" max="13" width="12" style="3" bestFit="1" customWidth="1"/>
    <col min="14" max="16384" width="11.42578125" style="3"/>
  </cols>
  <sheetData>
    <row r="1" spans="1:11" ht="15.75" x14ac:dyDescent="0.3">
      <c r="A1" s="1"/>
      <c r="B1" s="1"/>
      <c r="C1" s="1"/>
      <c r="D1" s="1"/>
      <c r="E1" s="1"/>
      <c r="F1" s="2"/>
    </row>
    <row r="2" spans="1:11" ht="15.75" x14ac:dyDescent="0.3">
      <c r="A2" s="4" t="s">
        <v>0</v>
      </c>
      <c r="B2" s="4"/>
      <c r="C2" s="4"/>
      <c r="D2" s="4"/>
      <c r="E2" s="4"/>
      <c r="F2" s="4"/>
    </row>
    <row r="3" spans="1:11" ht="15.75" x14ac:dyDescent="0.3">
      <c r="A3" s="4" t="s">
        <v>1</v>
      </c>
      <c r="B3" s="4"/>
      <c r="C3" s="4"/>
      <c r="D3" s="4"/>
      <c r="E3" s="4"/>
      <c r="F3" s="4"/>
    </row>
    <row r="4" spans="1:11" ht="15.75" x14ac:dyDescent="0.3">
      <c r="A4" s="4" t="s">
        <v>2</v>
      </c>
      <c r="B4" s="4"/>
      <c r="C4" s="4"/>
      <c r="D4" s="4"/>
      <c r="E4" s="4"/>
      <c r="F4" s="4"/>
      <c r="G4" s="5"/>
      <c r="H4" s="6"/>
    </row>
    <row r="5" spans="1:11" ht="15.75" x14ac:dyDescent="0.3">
      <c r="A5" s="7"/>
      <c r="B5" s="8"/>
      <c r="C5" s="8"/>
      <c r="D5" s="8"/>
      <c r="E5" s="8"/>
      <c r="F5" s="9"/>
      <c r="G5" s="5"/>
    </row>
    <row r="6" spans="1:11" ht="15.75" x14ac:dyDescent="0.3">
      <c r="A6" s="10" t="s">
        <v>3</v>
      </c>
      <c r="B6" s="10"/>
      <c r="C6" s="10"/>
      <c r="D6" s="10"/>
      <c r="E6" s="10"/>
      <c r="F6" s="10"/>
      <c r="G6" s="5"/>
    </row>
    <row r="7" spans="1:11" ht="16.5" thickBot="1" x14ac:dyDescent="0.35">
      <c r="A7" s="11"/>
      <c r="B7" s="11"/>
      <c r="C7" s="11"/>
      <c r="D7" s="11"/>
      <c r="E7" s="11"/>
      <c r="F7" s="12"/>
      <c r="G7" s="5"/>
    </row>
    <row r="8" spans="1:11" ht="30.75" customHeight="1" x14ac:dyDescent="0.3">
      <c r="A8" s="13" t="s">
        <v>4</v>
      </c>
      <c r="B8" s="14" t="s">
        <v>5</v>
      </c>
      <c r="C8" s="15" t="s">
        <v>6</v>
      </c>
      <c r="D8" s="15" t="s">
        <v>7</v>
      </c>
      <c r="E8" s="15" t="s">
        <v>8</v>
      </c>
      <c r="F8" s="16" t="s">
        <v>5</v>
      </c>
    </row>
    <row r="9" spans="1:11" ht="14.25" customHeight="1" x14ac:dyDescent="0.3">
      <c r="A9" s="17"/>
      <c r="B9" s="18" t="s">
        <v>9</v>
      </c>
      <c r="C9" s="19"/>
      <c r="D9" s="19"/>
      <c r="E9" s="19"/>
      <c r="F9" s="20" t="s">
        <v>10</v>
      </c>
    </row>
    <row r="10" spans="1:11" ht="16.5" thickBot="1" x14ac:dyDescent="0.35">
      <c r="A10" s="21"/>
      <c r="B10" s="22" t="s">
        <v>11</v>
      </c>
      <c r="C10" s="23"/>
      <c r="D10" s="23"/>
      <c r="E10" s="23"/>
      <c r="F10" s="24" t="s">
        <v>11</v>
      </c>
    </row>
    <row r="11" spans="1:11" ht="15.75" customHeight="1" x14ac:dyDescent="0.3">
      <c r="A11" s="25" t="s">
        <v>12</v>
      </c>
      <c r="B11" s="26">
        <f>+B13+B17+B21</f>
        <v>42807869694.836235</v>
      </c>
      <c r="C11" s="27">
        <f>+C13+C17+C21</f>
        <v>200885709</v>
      </c>
      <c r="D11" s="27">
        <f>+D13+D17+D21</f>
        <v>0</v>
      </c>
      <c r="E11" s="27">
        <f>+E13+E17+E21</f>
        <v>-548241099</v>
      </c>
      <c r="F11" s="26">
        <f>+B11+C11+D11+E11</f>
        <v>42460514304.836235</v>
      </c>
    </row>
    <row r="12" spans="1:11" ht="13.5" customHeight="1" x14ac:dyDescent="0.3">
      <c r="A12" s="28"/>
      <c r="B12" s="29"/>
      <c r="C12" s="29"/>
      <c r="D12" s="29"/>
      <c r="E12" s="29"/>
      <c r="F12" s="29"/>
    </row>
    <row r="13" spans="1:11" ht="30.75" x14ac:dyDescent="0.3">
      <c r="A13" s="30" t="s">
        <v>13</v>
      </c>
      <c r="B13" s="31">
        <f>+B14+B15</f>
        <v>33723509408.687794</v>
      </c>
      <c r="C13" s="31">
        <f>+C14+C15</f>
        <v>-796339904</v>
      </c>
      <c r="D13" s="31">
        <f>+D14+D15</f>
        <v>0</v>
      </c>
      <c r="E13" s="31">
        <f>+E14+E15</f>
        <v>-548241099</v>
      </c>
      <c r="F13" s="31">
        <f>+B13+C13+D13+E13</f>
        <v>32378928405.687794</v>
      </c>
      <c r="I13" s="32"/>
    </row>
    <row r="14" spans="1:11" ht="15.75" x14ac:dyDescent="0.3">
      <c r="A14" s="28" t="s">
        <v>14</v>
      </c>
      <c r="B14" s="33">
        <v>21077193380.429871</v>
      </c>
      <c r="C14" s="33">
        <v>-497712440</v>
      </c>
      <c r="D14" s="33"/>
      <c r="E14" s="33">
        <v>-342650687</v>
      </c>
      <c r="F14" s="33">
        <f>+B14+C14+D14+E14</f>
        <v>20236830253.429871</v>
      </c>
      <c r="H14" s="34"/>
      <c r="K14" s="32"/>
    </row>
    <row r="15" spans="1:11" ht="30" x14ac:dyDescent="0.3">
      <c r="A15" s="28" t="s">
        <v>15</v>
      </c>
      <c r="B15" s="33">
        <v>12646316028.257923</v>
      </c>
      <c r="C15" s="33">
        <v>-298627464</v>
      </c>
      <c r="D15" s="33"/>
      <c r="E15" s="33">
        <v>-205590412</v>
      </c>
      <c r="F15" s="33">
        <f>+B15+C15+D15+E15</f>
        <v>12142098152.257923</v>
      </c>
      <c r="H15" s="34"/>
      <c r="K15" s="32"/>
    </row>
    <row r="16" spans="1:11" ht="15.75" x14ac:dyDescent="0.3">
      <c r="A16" s="28"/>
      <c r="B16" s="33"/>
      <c r="C16" s="33"/>
      <c r="D16" s="33"/>
      <c r="E16" s="33"/>
      <c r="F16" s="33"/>
      <c r="H16" s="35"/>
      <c r="K16" s="32"/>
    </row>
    <row r="17" spans="1:9" ht="30.75" x14ac:dyDescent="0.3">
      <c r="A17" s="36" t="s">
        <v>16</v>
      </c>
      <c r="B17" s="37">
        <f>+B18+B19</f>
        <v>300000000</v>
      </c>
      <c r="C17" s="37">
        <f>+C18+C19</f>
        <v>0</v>
      </c>
      <c r="D17" s="37">
        <f>+D18+D19</f>
        <v>0</v>
      </c>
      <c r="E17" s="37">
        <f>+E18+E19</f>
        <v>0</v>
      </c>
      <c r="F17" s="37">
        <f>+B17+C17+D17+E17</f>
        <v>300000000</v>
      </c>
      <c r="H17" s="32"/>
    </row>
    <row r="18" spans="1:9" ht="15.75" x14ac:dyDescent="0.3">
      <c r="A18" s="28" t="s">
        <v>14</v>
      </c>
      <c r="B18" s="33">
        <v>187500000</v>
      </c>
      <c r="C18" s="33"/>
      <c r="D18" s="33"/>
      <c r="E18" s="33"/>
      <c r="F18" s="33">
        <f>+B18+C18+D18+E18</f>
        <v>187500000</v>
      </c>
      <c r="H18" s="32"/>
    </row>
    <row r="19" spans="1:9" ht="30" x14ac:dyDescent="0.3">
      <c r="A19" s="28" t="s">
        <v>15</v>
      </c>
      <c r="B19" s="33">
        <v>112500000</v>
      </c>
      <c r="C19" s="33"/>
      <c r="D19" s="33"/>
      <c r="E19" s="33"/>
      <c r="F19" s="33">
        <f>+B19+C19+D19+E19</f>
        <v>112500000</v>
      </c>
      <c r="H19" s="32"/>
    </row>
    <row r="20" spans="1:9" ht="15.75" x14ac:dyDescent="0.3">
      <c r="A20" s="28"/>
      <c r="B20" s="33"/>
      <c r="C20" s="33"/>
      <c r="D20" s="33"/>
      <c r="E20" s="33"/>
      <c r="F20" s="33"/>
      <c r="H20" s="38"/>
      <c r="I20" s="32"/>
    </row>
    <row r="21" spans="1:9" ht="30.75" x14ac:dyDescent="0.3">
      <c r="A21" s="30" t="s">
        <v>17</v>
      </c>
      <c r="B21" s="39">
        <f>+B22+B23</f>
        <v>8784360286.1484413</v>
      </c>
      <c r="C21" s="39">
        <f>+C22+C23</f>
        <v>997225613</v>
      </c>
      <c r="D21" s="39">
        <f>+D22+D23</f>
        <v>0</v>
      </c>
      <c r="E21" s="39">
        <f>+E22+E23</f>
        <v>0</v>
      </c>
      <c r="F21" s="39">
        <f>+B21+C21+D21+E21</f>
        <v>9781585899.1484413</v>
      </c>
      <c r="H21" s="40"/>
    </row>
    <row r="22" spans="1:9" ht="15.75" x14ac:dyDescent="0.3">
      <c r="A22" s="28" t="s">
        <v>14</v>
      </c>
      <c r="B22" s="41">
        <v>2320949116.6661606</v>
      </c>
      <c r="C22" s="41">
        <v>288736578</v>
      </c>
      <c r="D22" s="41"/>
      <c r="E22" s="41"/>
      <c r="F22" s="41">
        <f>+B22+C22+D22+E22</f>
        <v>2609685694.6661606</v>
      </c>
      <c r="H22" s="42"/>
    </row>
    <row r="23" spans="1:9" ht="30" x14ac:dyDescent="0.3">
      <c r="A23" s="28" t="s">
        <v>15</v>
      </c>
      <c r="B23" s="33">
        <v>6463411169.4822807</v>
      </c>
      <c r="C23" s="33">
        <f>717092106-8603071</f>
        <v>708489035</v>
      </c>
      <c r="D23" s="33"/>
      <c r="E23" s="33"/>
      <c r="F23" s="33">
        <f>+B23+C23+D23+E23</f>
        <v>7171900204.4822807</v>
      </c>
      <c r="H23" s="43"/>
    </row>
    <row r="24" spans="1:9" ht="15.75" x14ac:dyDescent="0.3">
      <c r="A24" s="28"/>
      <c r="B24" s="33"/>
      <c r="C24" s="33"/>
      <c r="D24" s="33"/>
      <c r="E24" s="33"/>
      <c r="F24" s="33"/>
      <c r="H24" s="43"/>
    </row>
    <row r="25" spans="1:9" ht="30.75" x14ac:dyDescent="0.3">
      <c r="A25" s="44" t="s">
        <v>18</v>
      </c>
      <c r="B25" s="45">
        <f>+B27+B31</f>
        <v>2853695228.1033931</v>
      </c>
      <c r="C25" s="45">
        <f>+C27+C31</f>
        <v>0</v>
      </c>
      <c r="D25" s="45">
        <f>+D27+D31</f>
        <v>149163007</v>
      </c>
      <c r="E25" s="45">
        <f>+E27+E31</f>
        <v>-31500000</v>
      </c>
      <c r="F25" s="45">
        <f>+B25+C25+D25+E25</f>
        <v>2971358235.1033931</v>
      </c>
      <c r="H25" s="40"/>
    </row>
    <row r="26" spans="1:9" ht="15.75" x14ac:dyDescent="0.3">
      <c r="A26" s="46"/>
      <c r="B26" s="47"/>
      <c r="C26" s="47"/>
      <c r="D26" s="47"/>
      <c r="E26" s="47"/>
      <c r="F26" s="47"/>
      <c r="H26" s="32"/>
    </row>
    <row r="27" spans="1:9" ht="15.75" x14ac:dyDescent="0.3">
      <c r="A27" s="44" t="s">
        <v>19</v>
      </c>
      <c r="B27" s="45">
        <f>+B28+B29</f>
        <v>430877166</v>
      </c>
      <c r="C27" s="45">
        <f>+C28+C29</f>
        <v>0</v>
      </c>
      <c r="D27" s="45">
        <f>+D28+D29</f>
        <v>0</v>
      </c>
      <c r="E27" s="45">
        <f>+E28+E29</f>
        <v>0</v>
      </c>
      <c r="F27" s="45">
        <f>+B27+C27+D27+E27</f>
        <v>430877166</v>
      </c>
    </row>
    <row r="28" spans="1:9" ht="15.75" x14ac:dyDescent="0.3">
      <c r="A28" s="46" t="s">
        <v>20</v>
      </c>
      <c r="B28" s="47">
        <v>67467008</v>
      </c>
      <c r="C28" s="47"/>
      <c r="D28" s="47"/>
      <c r="E28" s="47"/>
      <c r="F28" s="47">
        <f>+B28+C28+D28+E28</f>
        <v>67467008</v>
      </c>
      <c r="H28" s="32"/>
    </row>
    <row r="29" spans="1:9" ht="15.75" x14ac:dyDescent="0.3">
      <c r="A29" s="46" t="s">
        <v>21</v>
      </c>
      <c r="B29" s="47">
        <v>363410158</v>
      </c>
      <c r="C29" s="47"/>
      <c r="D29" s="47"/>
      <c r="E29" s="47"/>
      <c r="F29" s="47">
        <f>+B29+C29+D29+E29</f>
        <v>363410158</v>
      </c>
      <c r="H29" s="32"/>
    </row>
    <row r="30" spans="1:9" ht="15.75" x14ac:dyDescent="0.3">
      <c r="A30" s="46"/>
      <c r="B30" s="47"/>
      <c r="C30" s="47"/>
      <c r="D30" s="47"/>
      <c r="E30" s="47"/>
      <c r="F30" s="47"/>
    </row>
    <row r="31" spans="1:9" ht="15.75" x14ac:dyDescent="0.3">
      <c r="A31" s="44" t="s">
        <v>22</v>
      </c>
      <c r="B31" s="45">
        <f>SUM(B32:B36)</f>
        <v>2422818062.1033931</v>
      </c>
      <c r="C31" s="45">
        <f>SUM(C32:C36)</f>
        <v>0</v>
      </c>
      <c r="D31" s="45">
        <f>SUM(D32:D36)</f>
        <v>149163007</v>
      </c>
      <c r="E31" s="45">
        <f>SUM(E32:E36)</f>
        <v>-31500000</v>
      </c>
      <c r="F31" s="45">
        <f t="shared" ref="F31:F36" si="0">+B31+C31+D31+E31</f>
        <v>2540481069.1033931</v>
      </c>
    </row>
    <row r="32" spans="1:9" ht="15.75" x14ac:dyDescent="0.3">
      <c r="A32" s="46" t="s">
        <v>23</v>
      </c>
      <c r="B32" s="47">
        <v>1698741377.9462502</v>
      </c>
      <c r="C32" s="47"/>
      <c r="D32" s="47"/>
      <c r="E32" s="47"/>
      <c r="F32" s="47">
        <f t="shared" si="0"/>
        <v>1698741377.9462502</v>
      </c>
    </row>
    <row r="33" spans="1:6" ht="15.75" x14ac:dyDescent="0.3">
      <c r="A33" s="48" t="s">
        <v>24</v>
      </c>
      <c r="B33" s="49">
        <v>4556738.5714285718</v>
      </c>
      <c r="C33" s="49"/>
      <c r="D33" s="49"/>
      <c r="E33" s="49"/>
      <c r="F33" s="49">
        <f t="shared" si="0"/>
        <v>4556738.5714285718</v>
      </c>
    </row>
    <row r="34" spans="1:6" ht="15.75" x14ac:dyDescent="0.3">
      <c r="A34" s="48" t="s">
        <v>25</v>
      </c>
      <c r="B34" s="49">
        <v>3196264.0857142853</v>
      </c>
      <c r="C34" s="49"/>
      <c r="D34" s="49"/>
      <c r="E34" s="49"/>
      <c r="F34" s="49">
        <f t="shared" si="0"/>
        <v>3196264.0857142853</v>
      </c>
    </row>
    <row r="35" spans="1:6" ht="15.75" x14ac:dyDescent="0.3">
      <c r="A35" s="48" t="s">
        <v>26</v>
      </c>
      <c r="B35" s="49">
        <v>45983681.5</v>
      </c>
      <c r="C35" s="49"/>
      <c r="D35" s="49"/>
      <c r="E35" s="49"/>
      <c r="F35" s="49">
        <f t="shared" si="0"/>
        <v>45983681.5</v>
      </c>
    </row>
    <row r="36" spans="1:6" ht="15.75" x14ac:dyDescent="0.3">
      <c r="A36" s="48" t="s">
        <v>27</v>
      </c>
      <c r="B36" s="49">
        <v>670340000</v>
      </c>
      <c r="C36" s="49"/>
      <c r="D36" s="49">
        <f>-110570668+70000000+16000000+150000000+23733675</f>
        <v>149163007</v>
      </c>
      <c r="E36" s="49">
        <f>-22500000-25000000+16000000</f>
        <v>-31500000</v>
      </c>
      <c r="F36" s="49">
        <f t="shared" si="0"/>
        <v>788003007</v>
      </c>
    </row>
    <row r="37" spans="1:6" ht="16.5" thickBot="1" x14ac:dyDescent="0.35">
      <c r="A37" s="48"/>
      <c r="B37" s="49"/>
      <c r="C37" s="49"/>
      <c r="D37" s="49"/>
      <c r="E37" s="49"/>
      <c r="F37" s="49"/>
    </row>
    <row r="38" spans="1:6" ht="16.5" thickBot="1" x14ac:dyDescent="0.35">
      <c r="A38" s="50" t="s">
        <v>28</v>
      </c>
      <c r="B38" s="51">
        <f>+B25+B11</f>
        <v>45661564922.939629</v>
      </c>
      <c r="C38" s="51">
        <f>+C11+C25</f>
        <v>200885709</v>
      </c>
      <c r="D38" s="51">
        <f>+D11+D25</f>
        <v>149163007</v>
      </c>
      <c r="E38" s="51">
        <f>+E11+E25</f>
        <v>-579741099</v>
      </c>
      <c r="F38" s="51">
        <f>+B38+C38+D38+E38</f>
        <v>45431872539.939629</v>
      </c>
    </row>
    <row r="39" spans="1:6" x14ac:dyDescent="0.3">
      <c r="A39"/>
    </row>
    <row r="40" spans="1:6" x14ac:dyDescent="0.3">
      <c r="A40"/>
    </row>
    <row r="41" spans="1:6" x14ac:dyDescent="0.3">
      <c r="A41"/>
    </row>
    <row r="42" spans="1:6" x14ac:dyDescent="0.3">
      <c r="A42"/>
    </row>
    <row r="43" spans="1:6" x14ac:dyDescent="0.3">
      <c r="A43"/>
    </row>
    <row r="44" spans="1:6" x14ac:dyDescent="0.3">
      <c r="A44"/>
    </row>
    <row r="45" spans="1:6" x14ac:dyDescent="0.3">
      <c r="A45"/>
    </row>
    <row r="46" spans="1:6" x14ac:dyDescent="0.3">
      <c r="A46"/>
    </row>
    <row r="47" spans="1:6" x14ac:dyDescent="0.3">
      <c r="A47"/>
    </row>
    <row r="48" spans="1:6" x14ac:dyDescent="0.3">
      <c r="A48"/>
    </row>
  </sheetData>
  <mergeCells count="8">
    <mergeCell ref="A2:F2"/>
    <mergeCell ref="A3:F3"/>
    <mergeCell ref="A4:F4"/>
    <mergeCell ref="A6:F6"/>
    <mergeCell ref="A8:A10"/>
    <mergeCell ref="C8:C10"/>
    <mergeCell ref="D8:D10"/>
    <mergeCell ref="E8:E10"/>
  </mergeCells>
  <printOptions horizontalCentered="1"/>
  <pageMargins left="0.39370078740157483" right="0.39370078740157483" top="0.59055118110236227" bottom="0.59055118110236227" header="0.51181102362204722" footer="0.51181102362204722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Anexo 1</vt:lpstr>
      <vt:lpstr>'Anexo 1'!Área_de_impresión</vt:lpstr>
      <vt:lpstr>ppc</vt:lpstr>
      <vt:lpstr>'Anexo 1'!Títulos_a_imprimir</vt:lpstr>
      <vt:lpstr>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2019-10-16T15:58:04Z</dcterms:created>
  <dcterms:modified xsi:type="dcterms:W3CDTF">2019-10-16T15:58:35Z</dcterms:modified>
</cp:coreProperties>
</file>