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Presupuesto general\2020\Ingreso\"/>
    </mc:Choice>
  </mc:AlternateContent>
  <xr:revisionPtr revIDLastSave="0" documentId="8_{221D8343-EF04-4362-9F6A-4B8DD7CE7305}" xr6:coauthVersionLast="45" xr6:coauthVersionMax="45" xr10:uidLastSave="{00000000-0000-0000-0000-000000000000}"/>
  <bookViews>
    <workbookView xWindow="-120" yWindow="-120" windowWidth="20730" windowHeight="11160" xr2:uid="{E4BA37FA-7ADF-4868-8651-5EA0FFF4D078}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hidden="1">#REF!</definedName>
    <definedName name="ANEXO" hidden="1">'[3]Inversión total en programas'!$50:$50,'[3]Inversión total en programas'!$60:$63</definedName>
    <definedName name="_xlnm.Print_Area" localSheetId="0">'Anexo 1'!$A$1:$E$68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'[6]Anexo 1 Minagricultura'!#REF!</definedName>
    <definedName name="CABEZAS_PROYEC">'Anexo 1'!$C$45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[7]consecutivo!$M$9:$M$13</definedName>
    <definedName name="DISTRIBUIDOR">#REF!</definedName>
    <definedName name="Dólar">#REF!</definedName>
    <definedName name="eeeee">'[1]Ejecución ingresos 2019'!#REF!</definedName>
    <definedName name="EPPC">'Anexo 1'!$C$53</definedName>
    <definedName name="Euro">#REF!</definedName>
    <definedName name="FDGFDG">#REF!</definedName>
    <definedName name="FECHA_DE_RECIBIDO">[8]BASE!$E$3:$E$177</definedName>
    <definedName name="FOMENTO">'Anexo 1'!$C$52</definedName>
    <definedName name="FOMENTOS">'[11]Anexo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Pasajes">#REF!</definedName>
    <definedName name="ppc">'Anexo 1'!$D$15</definedName>
    <definedName name="RESERV_FUTU">#REF!</definedName>
    <definedName name="saldo">'[1]Ejecución ingresos 2019'!#REF!</definedName>
    <definedName name="saldos">'[1]Ejecución ingresos 2019'!#REF!</definedName>
    <definedName name="SUPERA2004">'Anexo 1'!#REF!</definedName>
    <definedName name="SUPERA2005">'Anexo 1'!#REF!</definedName>
    <definedName name="SUPERA2010">'[13]Anexo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1'!$1:$5</definedName>
    <definedName name="_xlnm.Print_Titles">#REF!</definedName>
    <definedName name="VTAS2005">'Anexo 1'!$D$32</definedName>
    <definedName name="xx">[14]Ingresos!$C$19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1'!$A$1:$D$38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'[16]Ingresos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1" i="1" s="1"/>
  <c r="B38" i="1" s="1"/>
  <c r="C13" i="1"/>
  <c r="C11" i="1" s="1"/>
  <c r="B17" i="1"/>
  <c r="C17" i="1"/>
  <c r="D18" i="1"/>
  <c r="D17" i="1" s="1"/>
  <c r="E17" i="1" s="1"/>
  <c r="E18" i="1"/>
  <c r="D19" i="1"/>
  <c r="E19" i="1" s="1"/>
  <c r="B21" i="1"/>
  <c r="C21" i="1"/>
  <c r="D21" i="1"/>
  <c r="E21" i="1"/>
  <c r="E22" i="1"/>
  <c r="E23" i="1"/>
  <c r="B25" i="1"/>
  <c r="B27" i="1"/>
  <c r="C27" i="1"/>
  <c r="C25" i="1" s="1"/>
  <c r="C38" i="1" s="1"/>
  <c r="B31" i="1"/>
  <c r="C31" i="1"/>
  <c r="D35" i="1"/>
  <c r="E35" i="1"/>
  <c r="C45" i="1"/>
  <c r="C49" i="1"/>
  <c r="C50" i="1"/>
  <c r="C53" i="1" s="1"/>
  <c r="C54" i="1" s="1"/>
  <c r="C52" i="1"/>
  <c r="D14" i="1" s="1"/>
  <c r="C56" i="1"/>
  <c r="C57" i="1"/>
  <c r="D32" i="1" s="1"/>
  <c r="C61" i="1"/>
  <c r="D28" i="1" s="1"/>
  <c r="C62" i="1"/>
  <c r="D29" i="1" s="1"/>
  <c r="E29" i="1" s="1"/>
  <c r="C64" i="1"/>
  <c r="C65" i="1"/>
  <c r="D33" i="1" s="1"/>
  <c r="E33" i="1" s="1"/>
  <c r="C66" i="1"/>
  <c r="D34" i="1" s="1"/>
  <c r="E34" i="1" s="1"/>
  <c r="C67" i="1"/>
  <c r="C68" i="1"/>
  <c r="D36" i="1" s="1"/>
  <c r="E36" i="1" s="1"/>
  <c r="C63" i="1" l="1"/>
  <c r="D15" i="1"/>
  <c r="D13" i="1" s="1"/>
  <c r="D27" i="1"/>
  <c r="E28" i="1"/>
  <c r="D31" i="1"/>
  <c r="E31" i="1" s="1"/>
  <c r="E32" i="1"/>
  <c r="E41" i="1"/>
  <c r="E14" i="1"/>
  <c r="C60" i="1"/>
  <c r="C59" i="1" l="1"/>
  <c r="D11" i="1"/>
  <c r="E11" i="1" s="1"/>
  <c r="E13" i="1"/>
  <c r="E27" i="1"/>
  <c r="D25" i="1"/>
  <c r="E42" i="1"/>
  <c r="E15" i="1"/>
  <c r="E25" i="1" l="1"/>
  <c r="D38" i="1"/>
  <c r="E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Rubio</author>
  </authors>
  <commentList>
    <comment ref="C10" authorId="0" shapeId="0" xr:uid="{962D7887-B740-4861-A43A-C8E8F8E3FDAE}">
      <text>
        <r>
          <rPr>
            <sz val="9"/>
            <color indexed="81"/>
            <rFont val="Tahoma"/>
            <family val="2"/>
          </rPr>
          <t>Presupuesto modificado hasta el acuerdo No 09/19 del 26 de junio de 2019</t>
        </r>
      </text>
    </comment>
    <comment ref="C13" authorId="0" shapeId="0" xr:uid="{656DCD43-3839-4917-8538-1D28F79484E4}">
      <text>
        <r>
          <rPr>
            <sz val="9"/>
            <color indexed="81"/>
            <rFont val="Tahoma"/>
            <family val="2"/>
          </rPr>
          <t>Beneficio estimado 4.840.880 cabezas, por $8.833 cuota fomento.</t>
        </r>
      </text>
    </comment>
    <comment ref="B17" authorId="0" shapeId="0" xr:uid="{C15D28CC-EC07-4774-8D3A-703DB8DCF029}">
      <text>
        <r>
          <rPr>
            <sz val="8"/>
            <color indexed="81"/>
            <rFont val="Tahoma"/>
            <family val="2"/>
          </rPr>
          <t>Teniendo en cuenta el comportamiento de pago los ultimos meses se estima: 1). Cartera correspondiente a: Afamaz,Frigonordeste,Jericó,Agropecuaria Santa Cruz,Paso Real,Porcicola Colombiana y Fondo Ganadero del Tolima  $206.451.084</t>
        </r>
        <r>
          <rPr>
            <b/>
            <sz val="8"/>
            <color indexed="81"/>
            <rFont val="Tahoma"/>
            <family val="2"/>
          </rPr>
          <t xml:space="preserve">
 </t>
        </r>
      </text>
    </comment>
    <comment ref="E28" authorId="0" shapeId="0" xr:uid="{3C9ADC29-9056-473D-9EAD-B011E1059F9A}">
      <text>
        <r>
          <rPr>
            <sz val="9"/>
            <color indexed="81"/>
            <rFont val="Tahoma"/>
            <family val="2"/>
          </rPr>
          <t>Se incrementa debido a al comportamiento que a tenidos los intereses y rendimientos financieros recibidos por CDT Y Fiducias por los primeros 7 meses del año</t>
        </r>
      </text>
    </comment>
    <comment ref="E29" authorId="0" shapeId="0" xr:uid="{ABDC51C3-AC96-4BDE-8A6E-C268EDD2B8E8}">
      <text>
        <r>
          <rPr>
            <sz val="9"/>
            <color indexed="81"/>
            <rFont val="Tahoma"/>
            <family val="2"/>
          </rPr>
          <t>Se disminuye debido a al comportamiento que han tenido los intereses y rendimientos financieros recibidos por CDT Y Fiducias por los primeros 7 meses del año</t>
        </r>
      </text>
    </comment>
    <comment ref="E33" authorId="0" shapeId="0" xr:uid="{26B8B8CA-6726-4964-BC6D-92836230B61B}">
      <text>
        <r>
          <rPr>
            <sz val="9"/>
            <color indexed="81"/>
            <rFont val="Tahoma"/>
            <family val="2"/>
          </rPr>
          <t>Se incrementa debido a intereses por recuperación de cartera CF vigencia actual</t>
        </r>
      </text>
    </comment>
    <comment ref="A34" authorId="0" shapeId="0" xr:uid="{54A1E647-8006-481E-87BA-E8C986A2085A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 xr:uid="{B2AD1AC6-C9FC-419B-B3D7-3C203246D80A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recaudadores,Ventas de publicaciones y videos de capacitación</t>
        </r>
      </text>
    </comment>
    <comment ref="E35" authorId="0" shapeId="0" xr:uid="{71B0D57F-46D1-41A7-B12A-E20B4814D71C}">
      <text>
        <r>
          <rPr>
            <sz val="9"/>
            <color indexed="81"/>
            <rFont val="Tahoma"/>
            <family val="2"/>
          </rPr>
          <t>Se incrementa debido a intereses por recuperación de cartera CF vigencia años anteriores</t>
        </r>
      </text>
    </comment>
  </commentList>
</comments>
</file>

<file path=xl/sharedStrings.xml><?xml version="1.0" encoding="utf-8"?>
<sst xmlns="http://schemas.openxmlformats.org/spreadsheetml/2006/main" count="63" uniqueCount="46">
  <si>
    <t>Programas y proyectos FNP</t>
  </si>
  <si>
    <t>Extraordinarios FNP</t>
  </si>
  <si>
    <t>Financieros PPC</t>
  </si>
  <si>
    <t>Financieros FNP</t>
  </si>
  <si>
    <t>OTROS INGRESOS FINANCIEROS</t>
  </si>
  <si>
    <t>OTROS INGRESOS</t>
  </si>
  <si>
    <t>Rendimientos Financieros PPC</t>
  </si>
  <si>
    <t>Rendimientos Financieros FNP</t>
  </si>
  <si>
    <t>RENDIMIENTOS FINANCIEROS</t>
  </si>
  <si>
    <t>INGRESOS NO OPERACIONALES</t>
  </si>
  <si>
    <t>TOTAL VENTAS PPC</t>
  </si>
  <si>
    <t>CHAPETAS</t>
  </si>
  <si>
    <t>VENTAS PPC</t>
  </si>
  <si>
    <t>TOTAL CUOTA</t>
  </si>
  <si>
    <t>CUOTA EPPC AÑO 2020</t>
  </si>
  <si>
    <t>CUOTA FOMENTO PORCICOLA AÑO 2020</t>
  </si>
  <si>
    <t>Salario diario legal vigente estimado año 2020</t>
  </si>
  <si>
    <t>TOTAL S.M.M.L.V MAS INCREMENTO 2020</t>
  </si>
  <si>
    <t>Incremento presupuestado</t>
  </si>
  <si>
    <t>SALARIO MÍNIMO MENSUAL LEGAL VIGENTE AÑO 2019</t>
  </si>
  <si>
    <t>TOTAL CABEZAS MAS INCREMENTO PARA 2020</t>
  </si>
  <si>
    <t>CABEZAS ESTIMADAS AÑO 2019</t>
  </si>
  <si>
    <t>INGRESOS PPC</t>
  </si>
  <si>
    <t>INGRESOS FNP</t>
  </si>
  <si>
    <t>INGRESOS TOTALES 2020</t>
  </si>
  <si>
    <t>VARIABLES DE INGRESOS VIGENCIA 2019</t>
  </si>
  <si>
    <t>TOTAL INGRESOS</t>
  </si>
  <si>
    <t>Ventas Programa PPC</t>
  </si>
  <si>
    <t>INGRESOS FINANCIEROS</t>
  </si>
  <si>
    <t>Cuota de Erradicación Peste Porcina Clásica</t>
  </si>
  <si>
    <t>Cuota de Fomento</t>
  </si>
  <si>
    <t>SUPERÁVIT VIGENCIAS ANTERIORES</t>
  </si>
  <si>
    <t>CUOTA VIGENCIAS ANTERIORES</t>
  </si>
  <si>
    <t xml:space="preserve">CUOTA DE FOMENTO PORCÍCOLA </t>
  </si>
  <si>
    <t>INGRESOS OPERACIONALES</t>
  </si>
  <si>
    <t>AÑO 2020</t>
  </si>
  <si>
    <t>AÑO 2019</t>
  </si>
  <si>
    <t>% VARIACIÓN</t>
  </si>
  <si>
    <t>INICIAL</t>
  </si>
  <si>
    <t>DEFINITIVO</t>
  </si>
  <si>
    <t>PRESUPUESTO</t>
  </si>
  <si>
    <t>CUENTAS</t>
  </si>
  <si>
    <t>ANEXO 1</t>
  </si>
  <si>
    <t>PRESUPUESTO DE INGRESOS VIGENCIA  2.020</t>
  </si>
  <si>
    <t>DIRECCIÓN DE PLANEACIÓN Y SEGUIMIENTO PRESUPUESTAL</t>
  </si>
  <si>
    <t>MINISTERIO DE AGRICULTURA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</si>
</sst>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* #,##0_);_(* \(#,##0\);_(* &quot;-&quot;??_);_(@_)"/>
    <numFmt numFmtId="166" formatCode="_ &quot;$&quot;\ * #,##0.00_ ;_ &quot;$&quot;\ * \-#,##0.00_ ;_ &quot;$&quot;\ * &quot;-&quot;??_ ;_ @_ "/>
    <numFmt numFmtId="167" formatCode="_ &quot;$&quot;\ * #,##0_ ;_ &quot;$&quot;\ * \-#,##0_ ;_ &quot;$&quot;\ * &quot;-&quot;??_ ;_ @_ "/>
    <numFmt numFmtId="168" formatCode="_ * #,##0.00_ ;_ * \-#,##0.00_ ;_ * &quot;-&quot;??_ ;_ @_ "/>
    <numFmt numFmtId="169" formatCode="_ * #,##0_ ;_ * \-#,##0_ ;_ * &quot;-&quot;??_ ;_ @_ "/>
    <numFmt numFmtId="170" formatCode="0.0%"/>
    <numFmt numFmtId="171" formatCode="_-* #,##0.00000000_-;\-* #,##0.00000000_-;_-* &quot;-&quot;??_-;_-@_-"/>
  </numFmts>
  <fonts count="16" x14ac:knownFonts="1">
    <font>
      <sz val="10"/>
      <name val="Arial"/>
    </font>
    <font>
      <sz val="10"/>
      <name val="Arial"/>
    </font>
    <font>
      <sz val="10"/>
      <name val="Comic Sans MS"/>
      <family val="4"/>
    </font>
    <font>
      <sz val="10"/>
      <name val="Arial"/>
      <family val="2"/>
    </font>
    <font>
      <sz val="10"/>
      <color indexed="9"/>
      <name val="Comic Sans MS"/>
      <family val="4"/>
    </font>
    <font>
      <b/>
      <sz val="11"/>
      <name val="Arial"/>
      <family val="2"/>
    </font>
    <font>
      <sz val="11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name val="Comic Sans MS"/>
      <family val="4"/>
    </font>
    <font>
      <sz val="10"/>
      <color indexed="10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double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double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165" fontId="2" fillId="0" borderId="0" xfId="4" applyNumberFormat="1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167" fontId="5" fillId="2" borderId="0" xfId="2" applyNumberFormat="1" applyFont="1" applyFill="1"/>
    <xf numFmtId="0" fontId="5" fillId="2" borderId="0" xfId="0" applyFont="1" applyFill="1"/>
    <xf numFmtId="167" fontId="6" fillId="2" borderId="0" xfId="2" applyNumberFormat="1" applyFont="1" applyFill="1"/>
    <xf numFmtId="167" fontId="7" fillId="2" borderId="0" xfId="2" applyNumberFormat="1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165" fontId="8" fillId="2" borderId="0" xfId="4" applyNumberFormat="1" applyFont="1" applyFill="1"/>
    <xf numFmtId="165" fontId="6" fillId="2" borderId="0" xfId="4" applyNumberFormat="1" applyFont="1" applyFill="1"/>
    <xf numFmtId="166" fontId="6" fillId="2" borderId="0" xfId="2" applyFont="1" applyFill="1"/>
    <xf numFmtId="165" fontId="9" fillId="2" borderId="0" xfId="4" applyNumberFormat="1" applyFont="1" applyFill="1"/>
    <xf numFmtId="0" fontId="6" fillId="2" borderId="0" xfId="0" quotePrefix="1" applyFont="1" applyFill="1" applyAlignment="1">
      <alignment horizontal="left"/>
    </xf>
    <xf numFmtId="167" fontId="6" fillId="2" borderId="0" xfId="4" applyNumberFormat="1" applyFont="1" applyFill="1"/>
    <xf numFmtId="164" fontId="2" fillId="0" borderId="0" xfId="0" applyNumberFormat="1" applyFont="1"/>
    <xf numFmtId="168" fontId="6" fillId="2" borderId="0" xfId="1" applyFont="1" applyFill="1"/>
    <xf numFmtId="168" fontId="2" fillId="2" borderId="0" xfId="1" applyFont="1" applyFill="1"/>
    <xf numFmtId="169" fontId="6" fillId="2" borderId="0" xfId="1" applyNumberFormat="1" applyFont="1" applyFill="1"/>
    <xf numFmtId="10" fontId="6" fillId="2" borderId="0" xfId="3" applyNumberFormat="1" applyFont="1" applyFill="1"/>
    <xf numFmtId="0" fontId="10" fillId="0" borderId="0" xfId="0" applyFont="1"/>
    <xf numFmtId="10" fontId="10" fillId="2" borderId="0" xfId="3" applyNumberFormat="1" applyFont="1" applyFill="1"/>
    <xf numFmtId="169" fontId="10" fillId="0" borderId="0" xfId="0" applyNumberFormat="1" applyFont="1"/>
    <xf numFmtId="169" fontId="10" fillId="0" borderId="0" xfId="3" applyNumberFormat="1" applyFont="1"/>
    <xf numFmtId="170" fontId="10" fillId="2" borderId="0" xfId="3" applyNumberFormat="1" applyFont="1" applyFill="1"/>
    <xf numFmtId="164" fontId="6" fillId="2" borderId="0" xfId="4" applyFont="1" applyFill="1"/>
    <xf numFmtId="169" fontId="2" fillId="0" borderId="0" xfId="0" applyNumberFormat="1" applyFont="1"/>
    <xf numFmtId="171" fontId="6" fillId="2" borderId="0" xfId="3" applyNumberFormat="1" applyFont="1" applyFill="1"/>
    <xf numFmtId="170" fontId="6" fillId="2" borderId="0" xfId="3" applyNumberFormat="1" applyFont="1" applyFill="1"/>
    <xf numFmtId="165" fontId="6" fillId="0" borderId="0" xfId="4" applyNumberFormat="1" applyFont="1" applyFill="1"/>
    <xf numFmtId="0" fontId="8" fillId="2" borderId="0" xfId="0" applyFont="1" applyFill="1"/>
    <xf numFmtId="165" fontId="5" fillId="2" borderId="0" xfId="4" applyNumberFormat="1" applyFont="1" applyFill="1" applyAlignment="1">
      <alignment horizontal="center"/>
    </xf>
    <xf numFmtId="4" fontId="6" fillId="2" borderId="0" xfId="0" applyNumberFormat="1" applyFont="1" applyFill="1"/>
    <xf numFmtId="169" fontId="2" fillId="2" borderId="0" xfId="0" applyNumberFormat="1" applyFont="1" applyFill="1"/>
    <xf numFmtId="10" fontId="5" fillId="2" borderId="1" xfId="3" applyNumberFormat="1" applyFont="1" applyFill="1" applyBorder="1" applyAlignment="1">
      <alignment wrapText="1"/>
    </xf>
    <xf numFmtId="169" fontId="5" fillId="2" borderId="2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0" fontId="7" fillId="2" borderId="4" xfId="3" applyNumberFormat="1" applyFont="1" applyFill="1" applyBorder="1" applyAlignment="1">
      <alignment wrapText="1"/>
    </xf>
    <xf numFmtId="169" fontId="7" fillId="2" borderId="5" xfId="5" applyNumberFormat="1" applyFont="1" applyFill="1" applyBorder="1" applyAlignment="1">
      <alignment wrapText="1"/>
    </xf>
    <xf numFmtId="169" fontId="7" fillId="2" borderId="6" xfId="5" applyNumberFormat="1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169" fontId="7" fillId="0" borderId="6" xfId="5" applyNumberFormat="1" applyFont="1" applyFill="1" applyBorder="1" applyAlignment="1">
      <alignment wrapText="1"/>
    </xf>
    <xf numFmtId="169" fontId="7" fillId="2" borderId="8" xfId="5" applyNumberFormat="1" applyFont="1" applyFill="1" applyBorder="1" applyAlignment="1">
      <alignment wrapText="1"/>
    </xf>
    <xf numFmtId="169" fontId="7" fillId="2" borderId="9" xfId="5" applyNumberFormat="1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10" fontId="5" fillId="2" borderId="4" xfId="3" applyNumberFormat="1" applyFont="1" applyFill="1" applyBorder="1" applyAlignment="1">
      <alignment wrapText="1"/>
    </xf>
    <xf numFmtId="169" fontId="5" fillId="2" borderId="8" xfId="5" applyNumberFormat="1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3" fontId="2" fillId="0" borderId="0" xfId="0" applyNumberFormat="1" applyFont="1"/>
    <xf numFmtId="0" fontId="11" fillId="0" borderId="0" xfId="0" applyFont="1"/>
    <xf numFmtId="10" fontId="7" fillId="2" borderId="11" xfId="3" applyNumberFormat="1" applyFont="1" applyFill="1" applyBorder="1" applyAlignment="1">
      <alignment wrapText="1"/>
    </xf>
    <xf numFmtId="169" fontId="7" fillId="2" borderId="12" xfId="3" applyNumberFormat="1" applyFont="1" applyFill="1" applyBorder="1" applyAlignment="1">
      <alignment wrapText="1"/>
    </xf>
    <xf numFmtId="169" fontId="7" fillId="2" borderId="13" xfId="5" applyNumberFormat="1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169" fontId="7" fillId="2" borderId="9" xfId="3" applyNumberFormat="1" applyFont="1" applyFill="1" applyBorder="1" applyAlignment="1">
      <alignment wrapText="1"/>
    </xf>
    <xf numFmtId="165" fontId="11" fillId="0" borderId="0" xfId="0" applyNumberFormat="1" applyFont="1"/>
    <xf numFmtId="169" fontId="5" fillId="2" borderId="13" xfId="5" applyNumberFormat="1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3" fontId="11" fillId="0" borderId="0" xfId="0" applyNumberFormat="1" applyFont="1"/>
    <xf numFmtId="10" fontId="7" fillId="2" borderId="15" xfId="3" applyNumberFormat="1" applyFont="1" applyFill="1" applyBorder="1" applyAlignment="1">
      <alignment wrapText="1"/>
    </xf>
    <xf numFmtId="169" fontId="7" fillId="0" borderId="9" xfId="5" applyNumberFormat="1" applyFont="1" applyFill="1" applyBorder="1" applyAlignment="1">
      <alignment wrapText="1"/>
    </xf>
    <xf numFmtId="169" fontId="5" fillId="0" borderId="9" xfId="5" applyNumberFormat="1" applyFont="1" applyFill="1" applyBorder="1" applyAlignment="1">
      <alignment wrapText="1"/>
    </xf>
    <xf numFmtId="169" fontId="11" fillId="0" borderId="0" xfId="0" applyNumberFormat="1" applyFont="1"/>
    <xf numFmtId="165" fontId="2" fillId="0" borderId="0" xfId="0" applyNumberFormat="1" applyFont="1"/>
    <xf numFmtId="165" fontId="5" fillId="2" borderId="12" xfId="4" applyNumberFormat="1" applyFont="1" applyFill="1" applyBorder="1" applyAlignment="1">
      <alignment wrapText="1"/>
    </xf>
    <xf numFmtId="165" fontId="5" fillId="2" borderId="13" xfId="4" applyNumberFormat="1" applyFont="1" applyFill="1" applyBorder="1" applyAlignment="1">
      <alignment wrapText="1"/>
    </xf>
    <xf numFmtId="165" fontId="5" fillId="2" borderId="16" xfId="4" applyNumberFormat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left" wrapText="1"/>
    </xf>
    <xf numFmtId="168" fontId="2" fillId="2" borderId="18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Continuous"/>
    </xf>
    <xf numFmtId="165" fontId="7" fillId="2" borderId="0" xfId="4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166" fontId="2" fillId="2" borderId="0" xfId="2" applyFont="1" applyFill="1"/>
    <xf numFmtId="0" fontId="7" fillId="2" borderId="0" xfId="0" applyFont="1" applyFill="1"/>
    <xf numFmtId="165" fontId="7" fillId="2" borderId="0" xfId="4" applyNumberFormat="1" applyFont="1" applyFill="1"/>
  </cellXfs>
  <cellStyles count="6">
    <cellStyle name="Millares" xfId="1" builtinId="3"/>
    <cellStyle name="Millares_Formato Presupuesto Minagricultura" xfId="5" xr:uid="{CEE9C57D-55FF-4CC0-91A3-4DF185352330}"/>
    <cellStyle name="Millares_INGRESOS 2005" xfId="4" xr:uid="{BD4BE492-CAEC-40B4-8C6F-526088597FBC}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Acuerdos/Definitivo/ANEXO%20ACUERDO%2017-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1ra%20versi&#243;n/Anexos/Recuperaci&#243;n%20cartera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JUSTE%20SALARIOSdef/Ajuste%20salariosde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ingresos"/>
      <sheetName val="Rendimientos "/>
      <sheetName val="Ejecución ingresos 2019"/>
      <sheetName val="Ventas EPPC"/>
      <sheetName val="Ejecución gastos 2019"/>
      <sheetName val="Superavit 2019"/>
      <sheetName val="Proyectos incluir superávit"/>
      <sheetName val="Anexo 3"/>
      <sheetName val="Anexo 4"/>
      <sheetName val="Funcionamiento"/>
      <sheetName val="Nómina y honorarios 2020"/>
      <sheetName val="Comparativo nómina 2019-2020"/>
      <sheetName val="Comparativo gastos personal "/>
    </sheetNames>
    <sheetDataSet>
      <sheetData sheetId="0">
        <row r="9">
          <cell r="C9">
            <v>22839531</v>
          </cell>
        </row>
        <row r="17">
          <cell r="C17">
            <v>677037000</v>
          </cell>
        </row>
      </sheetData>
      <sheetData sheetId="1">
        <row r="13">
          <cell r="J13">
            <v>89254494.142857149</v>
          </cell>
        </row>
        <row r="22">
          <cell r="J22">
            <v>1567715.6</v>
          </cell>
        </row>
        <row r="44">
          <cell r="J44">
            <v>195915610.28571427</v>
          </cell>
        </row>
        <row r="48">
          <cell r="J48">
            <v>33323510</v>
          </cell>
        </row>
      </sheetData>
      <sheetData sheetId="2"/>
      <sheetData sheetId="3">
        <row r="17">
          <cell r="D17">
            <v>1825570000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cion cartera"/>
    </sheetNames>
    <sheetDataSet>
      <sheetData sheetId="0">
        <row r="25">
          <cell r="C25">
            <v>398331557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Vencimientos (2)"/>
      <sheetName val="Nómina anu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  <sheetName val="Anexo 4"/>
      <sheetName val="Anexo 2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B549C-F481-45AA-881B-923B9DE6823E}">
  <sheetPr>
    <pageSetUpPr fitToPage="1"/>
  </sheetPr>
  <dimension ref="A1:J544"/>
  <sheetViews>
    <sheetView tabSelected="1" zoomScaleNormal="100" zoomScaleSheetLayoutView="80" workbookViewId="0">
      <selection activeCell="C13" sqref="C13"/>
    </sheetView>
  </sheetViews>
  <sheetFormatPr baseColWidth="10" defaultRowHeight="15" outlineLevelRow="1" x14ac:dyDescent="0.3"/>
  <cols>
    <col min="1" max="1" width="35.5703125" style="1" customWidth="1"/>
    <col min="2" max="2" width="19.85546875" style="2" hidden="1" customWidth="1"/>
    <col min="3" max="3" width="21.7109375" style="2" customWidth="1"/>
    <col min="4" max="4" width="20.5703125" style="1" customWidth="1"/>
    <col min="5" max="5" width="17.5703125" style="1" bestFit="1" customWidth="1"/>
    <col min="6" max="6" width="23" style="1" customWidth="1"/>
    <col min="7" max="7" width="18" style="1" bestFit="1" customWidth="1"/>
    <col min="8" max="8" width="12.5703125" style="1" bestFit="1" customWidth="1"/>
    <col min="9" max="9" width="16.140625" style="1" bestFit="1" customWidth="1"/>
    <col min="10" max="10" width="12" style="1" bestFit="1" customWidth="1"/>
    <col min="11" max="11" width="11.85546875" style="1" bestFit="1" customWidth="1"/>
    <col min="12" max="12" width="12" style="1" bestFit="1" customWidth="1"/>
    <col min="13" max="16384" width="11.42578125" style="1"/>
  </cols>
  <sheetData>
    <row r="1" spans="1:10" ht="15.75" x14ac:dyDescent="0.3">
      <c r="A1" s="88"/>
      <c r="B1" s="89"/>
      <c r="C1" s="89"/>
      <c r="D1" s="88"/>
      <c r="E1" s="88"/>
      <c r="F1" s="4"/>
    </row>
    <row r="2" spans="1:10" ht="15.75" x14ac:dyDescent="0.3">
      <c r="A2" s="83" t="s">
        <v>45</v>
      </c>
      <c r="B2" s="83"/>
      <c r="C2" s="83"/>
      <c r="D2" s="83"/>
      <c r="E2" s="83"/>
      <c r="F2" s="4"/>
    </row>
    <row r="3" spans="1:10" ht="15.75" x14ac:dyDescent="0.3">
      <c r="A3" s="83" t="s">
        <v>44</v>
      </c>
      <c r="B3" s="83"/>
      <c r="C3" s="83"/>
      <c r="D3" s="83"/>
      <c r="E3" s="83"/>
      <c r="F3" s="4"/>
    </row>
    <row r="4" spans="1:10" s="4" customFormat="1" ht="15.75" x14ac:dyDescent="0.3">
      <c r="A4" s="83" t="s">
        <v>43</v>
      </c>
      <c r="B4" s="83"/>
      <c r="C4" s="83"/>
      <c r="D4" s="83"/>
      <c r="E4" s="83"/>
      <c r="G4" s="87"/>
    </row>
    <row r="5" spans="1:10" ht="15.75" x14ac:dyDescent="0.3">
      <c r="A5" s="86"/>
      <c r="B5" s="85"/>
      <c r="C5" s="85"/>
      <c r="D5" s="84"/>
      <c r="E5" s="84"/>
      <c r="F5" s="4"/>
    </row>
    <row r="6" spans="1:10" ht="15.75" x14ac:dyDescent="0.3">
      <c r="A6" s="83" t="s">
        <v>42</v>
      </c>
      <c r="B6" s="83"/>
      <c r="C6" s="83"/>
      <c r="D6" s="83"/>
      <c r="E6" s="83"/>
      <c r="F6" s="4"/>
    </row>
    <row r="7" spans="1:10" ht="16.5" thickBot="1" x14ac:dyDescent="0.35">
      <c r="A7" s="82"/>
      <c r="B7" s="82"/>
      <c r="C7" s="82"/>
      <c r="D7" s="82"/>
      <c r="E7" s="82"/>
      <c r="F7" s="4"/>
    </row>
    <row r="8" spans="1:10" ht="16.5" thickTop="1" x14ac:dyDescent="0.3">
      <c r="A8" s="81" t="s">
        <v>41</v>
      </c>
      <c r="B8" s="80" t="s">
        <v>40</v>
      </c>
      <c r="C8" s="80" t="s">
        <v>40</v>
      </c>
      <c r="D8" s="80" t="s">
        <v>40</v>
      </c>
      <c r="E8" s="79"/>
      <c r="F8" s="4"/>
    </row>
    <row r="9" spans="1:10" ht="15.75" x14ac:dyDescent="0.3">
      <c r="A9" s="78"/>
      <c r="B9" s="77" t="s">
        <v>38</v>
      </c>
      <c r="C9" s="77" t="s">
        <v>39</v>
      </c>
      <c r="D9" s="77" t="s">
        <v>38</v>
      </c>
      <c r="E9" s="76" t="s">
        <v>37</v>
      </c>
      <c r="F9" s="4"/>
    </row>
    <row r="10" spans="1:10" ht="16.5" thickBot="1" x14ac:dyDescent="0.35">
      <c r="A10" s="75"/>
      <c r="B10" s="74" t="s">
        <v>36</v>
      </c>
      <c r="C10" s="74" t="s">
        <v>36</v>
      </c>
      <c r="D10" s="74" t="s">
        <v>35</v>
      </c>
      <c r="E10" s="73"/>
      <c r="F10" s="4"/>
    </row>
    <row r="11" spans="1:10" ht="15.75" customHeight="1" x14ac:dyDescent="0.3">
      <c r="A11" s="72" t="s">
        <v>34</v>
      </c>
      <c r="B11" s="71">
        <f>+B13+B17+B21</f>
        <v>44181760414.019905</v>
      </c>
      <c r="C11" s="71">
        <f>+C13+C17+C21</f>
        <v>48172747278.019905</v>
      </c>
      <c r="D11" s="71">
        <f>+D13+D17+D21</f>
        <v>48202916926.164795</v>
      </c>
      <c r="E11" s="50">
        <f>(D11-C11)/C11</f>
        <v>6.2628041474926499E-4</v>
      </c>
      <c r="F11" s="4"/>
    </row>
    <row r="12" spans="1:10" ht="13.5" customHeight="1" x14ac:dyDescent="0.3">
      <c r="A12" s="49"/>
      <c r="B12" s="47"/>
      <c r="C12" s="47">
        <v>0</v>
      </c>
      <c r="D12" s="48"/>
      <c r="E12" s="50"/>
      <c r="F12" s="4"/>
    </row>
    <row r="13" spans="1:10" ht="30.75" x14ac:dyDescent="0.3">
      <c r="A13" s="62" t="s">
        <v>33</v>
      </c>
      <c r="B13" s="70">
        <f>+B14+B15</f>
        <v>39467091978.385155</v>
      </c>
      <c r="C13" s="70">
        <f>+C14+C15</f>
        <v>42759493040.385155</v>
      </c>
      <c r="D13" s="69">
        <f>+D14+D15</f>
        <v>47804585369.164795</v>
      </c>
      <c r="E13" s="50">
        <f>(D13-C13)/C13</f>
        <v>0.11798765537315166</v>
      </c>
      <c r="F13" s="22"/>
      <c r="H13" s="31"/>
    </row>
    <row r="14" spans="1:10" ht="15.75" x14ac:dyDescent="0.3">
      <c r="A14" s="49" t="s">
        <v>30</v>
      </c>
      <c r="B14" s="47">
        <v>24666932486.490723</v>
      </c>
      <c r="C14" s="48">
        <v>26724683150.490723</v>
      </c>
      <c r="D14" s="48">
        <f>+CABEZAS_PROYEC*FOMENTO</f>
        <v>29877865855.727997</v>
      </c>
      <c r="E14" s="42">
        <f>(D14-C14)/C14</f>
        <v>0.11798765536269323</v>
      </c>
      <c r="F14" s="4"/>
      <c r="G14" s="68"/>
      <c r="J14" s="31"/>
    </row>
    <row r="15" spans="1:10" ht="30" x14ac:dyDescent="0.3">
      <c r="A15" s="49" t="s">
        <v>29</v>
      </c>
      <c r="B15" s="47">
        <v>14800159491.894434</v>
      </c>
      <c r="C15" s="48">
        <v>16034809889.894434</v>
      </c>
      <c r="D15" s="48">
        <f>+CABEZAS_PROYEC*EPPC</f>
        <v>17926719513.436798</v>
      </c>
      <c r="E15" s="42">
        <f>(D15-C15)/C15</f>
        <v>0.11798765539058222</v>
      </c>
      <c r="F15" s="4"/>
      <c r="G15" s="68"/>
      <c r="J15" s="31"/>
    </row>
    <row r="16" spans="1:10" ht="15.75" x14ac:dyDescent="0.3">
      <c r="A16" s="49"/>
      <c r="B16" s="47"/>
      <c r="C16" s="47"/>
      <c r="D16" s="48"/>
      <c r="E16" s="42"/>
      <c r="F16" s="4"/>
      <c r="G16" s="67"/>
      <c r="J16" s="31"/>
    </row>
    <row r="17" spans="1:8" ht="30.75" x14ac:dyDescent="0.3">
      <c r="A17" s="52" t="s">
        <v>32</v>
      </c>
      <c r="B17" s="51">
        <f>+B18+B19</f>
        <v>320000000</v>
      </c>
      <c r="C17" s="51">
        <f>+C18+C19</f>
        <v>320000000</v>
      </c>
      <c r="D17" s="66">
        <f>+D18+D19</f>
        <v>398331557</v>
      </c>
      <c r="E17" s="50">
        <f>(D17-C17)/C17</f>
        <v>0.24478611562499999</v>
      </c>
      <c r="F17" s="4"/>
      <c r="G17" s="31"/>
    </row>
    <row r="18" spans="1:8" ht="15.75" x14ac:dyDescent="0.3">
      <c r="A18" s="49" t="s">
        <v>30</v>
      </c>
      <c r="B18" s="47">
        <v>200000000</v>
      </c>
      <c r="C18" s="47">
        <v>200000000</v>
      </c>
      <c r="D18" s="65">
        <f>+'[2]recuperacion cartera'!$C$25*62.5%</f>
        <v>248957223.125</v>
      </c>
      <c r="E18" s="42">
        <f>(D18-C18)/C18</f>
        <v>0.24478611562499999</v>
      </c>
      <c r="F18" s="4"/>
      <c r="G18" s="31"/>
    </row>
    <row r="19" spans="1:8" ht="30" x14ac:dyDescent="0.3">
      <c r="A19" s="49" t="s">
        <v>29</v>
      </c>
      <c r="B19" s="47">
        <v>120000000</v>
      </c>
      <c r="C19" s="47">
        <v>120000000</v>
      </c>
      <c r="D19" s="65">
        <f>+'[2]recuperacion cartera'!$C$25*37.5%</f>
        <v>149374333.875</v>
      </c>
      <c r="E19" s="42">
        <f>(D19-C19)/C19</f>
        <v>0.24478611562499999</v>
      </c>
      <c r="F19" s="4"/>
      <c r="G19" s="31"/>
    </row>
    <row r="20" spans="1:8" ht="15.75" x14ac:dyDescent="0.3">
      <c r="A20" s="49"/>
      <c r="B20" s="47"/>
      <c r="C20" s="47"/>
      <c r="D20" s="48"/>
      <c r="E20" s="64"/>
      <c r="F20" s="4"/>
      <c r="G20" s="63"/>
      <c r="H20" s="31"/>
    </row>
    <row r="21" spans="1:8" ht="30.75" x14ac:dyDescent="0.3">
      <c r="A21" s="62" t="s">
        <v>31</v>
      </c>
      <c r="B21" s="61">
        <f>+B22+B23</f>
        <v>4394668435.6347523</v>
      </c>
      <c r="C21" s="61">
        <f>+C22+C23</f>
        <v>5093254237.6347523</v>
      </c>
      <c r="D21" s="61">
        <f>+D22+D23</f>
        <v>0</v>
      </c>
      <c r="E21" s="50">
        <f>(D21-C21)/C21</f>
        <v>-1</v>
      </c>
      <c r="F21" s="4"/>
      <c r="G21" s="53"/>
    </row>
    <row r="22" spans="1:8" ht="15.75" x14ac:dyDescent="0.3">
      <c r="A22" s="49" t="s">
        <v>30</v>
      </c>
      <c r="B22" s="47">
        <v>2467412227.674778</v>
      </c>
      <c r="C22" s="59">
        <v>3019836311.674778</v>
      </c>
      <c r="D22" s="59"/>
      <c r="E22" s="42">
        <f>(D22-C22)/C22</f>
        <v>-1</v>
      </c>
      <c r="F22" s="4"/>
      <c r="G22" s="60"/>
    </row>
    <row r="23" spans="1:8" ht="30" x14ac:dyDescent="0.3">
      <c r="A23" s="49" t="s">
        <v>29</v>
      </c>
      <c r="B23" s="47">
        <v>1927256207.9599743</v>
      </c>
      <c r="C23" s="59">
        <v>2073417925.9599743</v>
      </c>
      <c r="D23" s="59"/>
      <c r="E23" s="42">
        <f>(D23-C23)/C23</f>
        <v>-1</v>
      </c>
      <c r="F23" s="4"/>
      <c r="G23" s="54"/>
    </row>
    <row r="24" spans="1:8" ht="15.75" x14ac:dyDescent="0.3">
      <c r="A24" s="58"/>
      <c r="B24" s="57"/>
      <c r="C24" s="56"/>
      <c r="D24" s="56"/>
      <c r="E24" s="55"/>
      <c r="F24" s="4"/>
      <c r="G24" s="54"/>
    </row>
    <row r="25" spans="1:8" ht="30.75" x14ac:dyDescent="0.3">
      <c r="A25" s="52" t="s">
        <v>9</v>
      </c>
      <c r="B25" s="51">
        <f>+B27+B31</f>
        <v>2409602226.6000004</v>
      </c>
      <c r="C25" s="51">
        <f>+C27+C31</f>
        <v>2796529726.6000004</v>
      </c>
      <c r="D25" s="51">
        <f>+D27+D31</f>
        <v>2845507861.0285711</v>
      </c>
      <c r="E25" s="50">
        <f>(D25-C25)/C25</f>
        <v>1.7513897300179243E-2</v>
      </c>
      <c r="F25" s="4"/>
      <c r="G25" s="53"/>
    </row>
    <row r="26" spans="1:8" ht="15.75" x14ac:dyDescent="0.3">
      <c r="A26" s="49"/>
      <c r="B26" s="47"/>
      <c r="C26" s="48"/>
      <c r="D26" s="48"/>
      <c r="E26" s="50"/>
      <c r="F26" s="4"/>
      <c r="G26" s="31"/>
    </row>
    <row r="27" spans="1:8" ht="15.75" x14ac:dyDescent="0.3">
      <c r="A27" s="52" t="s">
        <v>28</v>
      </c>
      <c r="B27" s="51">
        <f>+B28+B29</f>
        <v>252267306</v>
      </c>
      <c r="C27" s="51">
        <f>+C28+C29</f>
        <v>252267306</v>
      </c>
      <c r="D27" s="51">
        <f>+D28+D29</f>
        <v>285170104.4285714</v>
      </c>
      <c r="E27" s="50">
        <f>(D27-C27)/C27</f>
        <v>0.13042831015356149</v>
      </c>
      <c r="F27" s="4"/>
    </row>
    <row r="28" spans="1:8" ht="15.75" x14ac:dyDescent="0.3">
      <c r="A28" s="49" t="s">
        <v>7</v>
      </c>
      <c r="B28" s="47">
        <v>158655637.5</v>
      </c>
      <c r="C28" s="48">
        <v>158655637.5</v>
      </c>
      <c r="D28" s="47">
        <f>+C61</f>
        <v>195915610.28571427</v>
      </c>
      <c r="E28" s="42">
        <f>(D28-C28)/C28</f>
        <v>0.23484808591005327</v>
      </c>
      <c r="F28" s="4"/>
      <c r="G28" s="31"/>
    </row>
    <row r="29" spans="1:8" ht="15.75" x14ac:dyDescent="0.3">
      <c r="A29" s="49" t="s">
        <v>6</v>
      </c>
      <c r="B29" s="47">
        <v>93611668.5</v>
      </c>
      <c r="C29" s="48">
        <v>93611668.5</v>
      </c>
      <c r="D29" s="47">
        <f>+C62</f>
        <v>89254494.142857149</v>
      </c>
      <c r="E29" s="42">
        <f>(D29-C29)/C29</f>
        <v>-4.6545205602684568E-2</v>
      </c>
      <c r="F29" s="4"/>
      <c r="G29" s="31"/>
    </row>
    <row r="30" spans="1:8" ht="15.75" x14ac:dyDescent="0.3">
      <c r="A30" s="49"/>
      <c r="B30" s="47"/>
      <c r="C30" s="48"/>
      <c r="D30" s="48"/>
      <c r="E30" s="42"/>
      <c r="F30" s="4"/>
    </row>
    <row r="31" spans="1:8" ht="15.75" x14ac:dyDescent="0.3">
      <c r="A31" s="52" t="s">
        <v>5</v>
      </c>
      <c r="B31" s="51">
        <f>SUM(B32:B36)</f>
        <v>2157334920.6000004</v>
      </c>
      <c r="C31" s="51">
        <f>SUM(C32:C36)</f>
        <v>2544262420.6000004</v>
      </c>
      <c r="D31" s="51">
        <f>SUM(D32:D36)</f>
        <v>2560337756.5999999</v>
      </c>
      <c r="E31" s="50">
        <f>(D31-C31)/C31</f>
        <v>6.3182696367494037E-3</v>
      </c>
      <c r="F31" s="4"/>
    </row>
    <row r="32" spans="1:8" ht="15.75" x14ac:dyDescent="0.3">
      <c r="A32" s="49" t="s">
        <v>27</v>
      </c>
      <c r="B32" s="47">
        <v>1577663472</v>
      </c>
      <c r="C32" s="48">
        <v>1577663472</v>
      </c>
      <c r="D32" s="47">
        <f>+C57</f>
        <v>1825570000</v>
      </c>
      <c r="E32" s="42">
        <f>(D32-C32)/C32</f>
        <v>0.15713523980226882</v>
      </c>
      <c r="F32" s="4"/>
    </row>
    <row r="33" spans="1:10" ht="15.75" x14ac:dyDescent="0.3">
      <c r="A33" s="45" t="s">
        <v>3</v>
      </c>
      <c r="B33" s="47">
        <v>6164855.4000000004</v>
      </c>
      <c r="C33" s="43">
        <v>6164855.4000000004</v>
      </c>
      <c r="D33" s="44">
        <f>+C65</f>
        <v>33323510</v>
      </c>
      <c r="E33" s="42">
        <f>(D33-C33)/C33</f>
        <v>4.4054001007063359</v>
      </c>
      <c r="F33" s="4"/>
    </row>
    <row r="34" spans="1:10" ht="15.75" x14ac:dyDescent="0.3">
      <c r="A34" s="45" t="s">
        <v>2</v>
      </c>
      <c r="B34" s="47">
        <v>1521634.2000000002</v>
      </c>
      <c r="C34" s="43">
        <v>1521634.2000000002</v>
      </c>
      <c r="D34" s="44">
        <f>+C66</f>
        <v>1567715.6</v>
      </c>
      <c r="E34" s="42">
        <f>(D34-C34)/C34</f>
        <v>3.0284151079148919E-2</v>
      </c>
      <c r="F34" s="4"/>
    </row>
    <row r="35" spans="1:10" ht="15.75" x14ac:dyDescent="0.3">
      <c r="A35" s="45" t="s">
        <v>1</v>
      </c>
      <c r="B35" s="47">
        <v>15431199</v>
      </c>
      <c r="C35" s="43">
        <v>15431199</v>
      </c>
      <c r="D35" s="44">
        <f>+C67</f>
        <v>22839531</v>
      </c>
      <c r="E35" s="42">
        <f>(D35-C35)/C35</f>
        <v>0.48008790502928517</v>
      </c>
      <c r="F35" s="4"/>
    </row>
    <row r="36" spans="1:10" ht="15.75" x14ac:dyDescent="0.3">
      <c r="A36" s="45" t="s">
        <v>0</v>
      </c>
      <c r="B36" s="47">
        <v>556553760</v>
      </c>
      <c r="C36" s="43">
        <v>943481260</v>
      </c>
      <c r="D36" s="46">
        <f>+C68</f>
        <v>677037000</v>
      </c>
      <c r="E36" s="42">
        <f>(D36-C36)/C36</f>
        <v>-0.2824054608143462</v>
      </c>
      <c r="F36" s="4"/>
    </row>
    <row r="37" spans="1:10" ht="16.5" thickBot="1" x14ac:dyDescent="0.35">
      <c r="A37" s="45"/>
      <c r="B37" s="44"/>
      <c r="C37" s="43"/>
      <c r="D37" s="43"/>
      <c r="E37" s="42"/>
      <c r="F37" s="4"/>
    </row>
    <row r="38" spans="1:10" ht="16.5" thickBot="1" x14ac:dyDescent="0.35">
      <c r="A38" s="41" t="s">
        <v>26</v>
      </c>
      <c r="B38" s="40">
        <f>+B25+B11</f>
        <v>46591362640.619904</v>
      </c>
      <c r="C38" s="40">
        <f>+C25+C11</f>
        <v>50969277004.619904</v>
      </c>
      <c r="D38" s="40">
        <f>+D25+D11</f>
        <v>51048424787.193367</v>
      </c>
      <c r="E38" s="39">
        <f>(D38-C38)/C38</f>
        <v>1.5528527619940423E-3</v>
      </c>
      <c r="F38" s="38"/>
    </row>
    <row r="39" spans="1:10" ht="16.5" hidden="1" outlineLevel="1" thickTop="1" x14ac:dyDescent="0.3">
      <c r="A39" s="12"/>
      <c r="B39" s="15"/>
      <c r="C39" s="15"/>
      <c r="D39" s="37"/>
      <c r="E39" s="37"/>
      <c r="F39" s="4"/>
    </row>
    <row r="40" spans="1:10" ht="16.5" hidden="1" outlineLevel="1" thickTop="1" x14ac:dyDescent="0.3">
      <c r="A40" s="35" t="s">
        <v>25</v>
      </c>
      <c r="B40" s="15"/>
      <c r="C40" s="15"/>
      <c r="D40" s="35" t="s">
        <v>24</v>
      </c>
      <c r="E40" s="35"/>
      <c r="F40" s="4"/>
    </row>
    <row r="41" spans="1:10" ht="16.5" hidden="1" outlineLevel="1" thickTop="1" x14ac:dyDescent="0.3">
      <c r="A41" s="35"/>
      <c r="B41" s="15"/>
      <c r="C41" s="15"/>
      <c r="D41" s="35" t="s">
        <v>23</v>
      </c>
      <c r="E41" s="15">
        <f>+D14+D18+D22+D28+D33+D35+D36</f>
        <v>31055938730.13871</v>
      </c>
      <c r="F41" s="4"/>
    </row>
    <row r="42" spans="1:10" ht="16.5" hidden="1" outlineLevel="1" thickTop="1" x14ac:dyDescent="0.3">
      <c r="A42" s="12"/>
      <c r="B42" s="15"/>
      <c r="C42" s="36"/>
      <c r="D42" s="35" t="s">
        <v>22</v>
      </c>
      <c r="E42" s="15">
        <f>+D15+D19+D23+D29+D32+D34</f>
        <v>19992486057.054653</v>
      </c>
      <c r="F42" s="4"/>
    </row>
    <row r="43" spans="1:10" ht="16.5" hidden="1" outlineLevel="1" thickTop="1" x14ac:dyDescent="0.3">
      <c r="A43" s="12" t="s">
        <v>21</v>
      </c>
      <c r="B43" s="15"/>
      <c r="C43" s="15">
        <v>4840880</v>
      </c>
      <c r="D43" s="15"/>
      <c r="E43" s="4"/>
      <c r="F43" s="4"/>
      <c r="H43" s="34"/>
      <c r="I43" s="34"/>
      <c r="J43" s="34"/>
    </row>
    <row r="44" spans="1:10" ht="16.5" hidden="1" outlineLevel="1" thickTop="1" x14ac:dyDescent="0.3">
      <c r="A44" s="12" t="s">
        <v>18</v>
      </c>
      <c r="B44" s="15"/>
      <c r="C44" s="24">
        <v>6.3E-2</v>
      </c>
      <c r="D44" s="33"/>
      <c r="E44" s="32"/>
      <c r="F44" s="4"/>
      <c r="I44" s="31"/>
    </row>
    <row r="45" spans="1:10" ht="17.25" hidden="1" outlineLevel="1" thickTop="1" x14ac:dyDescent="0.3">
      <c r="A45" s="18" t="s">
        <v>20</v>
      </c>
      <c r="B45" s="12"/>
      <c r="C45" s="15">
        <f>+C43*(1+C44)</f>
        <v>5145855.4399999995</v>
      </c>
      <c r="D45" s="15"/>
      <c r="E45" s="30"/>
      <c r="F45" s="29"/>
      <c r="G45" s="28"/>
      <c r="H45" s="27"/>
    </row>
    <row r="46" spans="1:10" ht="17.25" hidden="1" outlineLevel="1" thickTop="1" x14ac:dyDescent="0.3">
      <c r="A46" s="12"/>
      <c r="B46" s="12"/>
      <c r="C46" s="12"/>
      <c r="D46" s="12"/>
      <c r="E46" s="12"/>
      <c r="F46" s="26"/>
      <c r="G46" s="25"/>
      <c r="H46" s="25"/>
    </row>
    <row r="47" spans="1:10" ht="16.5" hidden="1" outlineLevel="1" thickTop="1" x14ac:dyDescent="0.3">
      <c r="A47" s="18" t="s">
        <v>19</v>
      </c>
      <c r="B47" s="12"/>
      <c r="C47" s="10">
        <v>828116</v>
      </c>
      <c r="D47" s="16"/>
      <c r="E47" s="16"/>
      <c r="F47" s="4"/>
    </row>
    <row r="48" spans="1:10" ht="16.5" hidden="1" outlineLevel="1" thickTop="1" x14ac:dyDescent="0.3">
      <c r="A48" s="12" t="s">
        <v>18</v>
      </c>
      <c r="B48" s="12"/>
      <c r="C48" s="24">
        <v>5.1700000000000003E-2</v>
      </c>
      <c r="D48" s="24"/>
      <c r="E48" s="23"/>
      <c r="F48" s="4"/>
    </row>
    <row r="49" spans="1:9" ht="16.5" hidden="1" outlineLevel="1" thickTop="1" x14ac:dyDescent="0.3">
      <c r="A49" s="12" t="s">
        <v>17</v>
      </c>
      <c r="B49" s="15"/>
      <c r="C49" s="10">
        <f>+C47*(1+C48)</f>
        <v>870929.59720000008</v>
      </c>
      <c r="D49" s="16"/>
      <c r="E49" s="16"/>
      <c r="F49" s="22"/>
    </row>
    <row r="50" spans="1:9" ht="16.5" hidden="1" outlineLevel="1" thickTop="1" x14ac:dyDescent="0.3">
      <c r="A50" s="18" t="s">
        <v>16</v>
      </c>
      <c r="B50" s="15"/>
      <c r="C50" s="10">
        <f>ROUND(C49/30,0)</f>
        <v>29031</v>
      </c>
      <c r="D50" s="16"/>
      <c r="E50" s="16"/>
      <c r="F50" s="21"/>
      <c r="G50" s="20"/>
    </row>
    <row r="51" spans="1:9" ht="16.5" hidden="1" outlineLevel="1" thickTop="1" x14ac:dyDescent="0.3">
      <c r="A51" s="12"/>
      <c r="B51" s="15"/>
      <c r="C51" s="19"/>
      <c r="D51" s="15"/>
      <c r="E51" s="15"/>
      <c r="F51" s="4"/>
    </row>
    <row r="52" spans="1:9" ht="16.5" hidden="1" outlineLevel="1" thickTop="1" x14ac:dyDescent="0.3">
      <c r="A52" s="18" t="s">
        <v>15</v>
      </c>
      <c r="B52" s="15"/>
      <c r="C52" s="10">
        <f>+(C50*32%)*62.5%</f>
        <v>5806.2</v>
      </c>
      <c r="D52" s="16"/>
      <c r="E52" s="16"/>
      <c r="F52" s="4"/>
    </row>
    <row r="53" spans="1:9" ht="16.5" hidden="1" outlineLevel="1" thickTop="1" x14ac:dyDescent="0.3">
      <c r="A53" s="12" t="s">
        <v>14</v>
      </c>
      <c r="B53" s="15"/>
      <c r="C53" s="10">
        <f>+(C50*32%)*37.5%</f>
        <v>3483.7200000000003</v>
      </c>
      <c r="D53" s="16"/>
      <c r="E53" s="16"/>
      <c r="F53" s="4"/>
    </row>
    <row r="54" spans="1:9" ht="16.5" hidden="1" outlineLevel="1" thickTop="1" x14ac:dyDescent="0.3">
      <c r="A54" s="12" t="s">
        <v>13</v>
      </c>
      <c r="B54" s="15"/>
      <c r="C54" s="10">
        <f>+EPPC+FOMENTO</f>
        <v>9289.92</v>
      </c>
      <c r="D54" s="16"/>
      <c r="E54" s="16"/>
      <c r="F54" s="4"/>
    </row>
    <row r="55" spans="1:9" ht="16.5" hidden="1" outlineLevel="1" thickTop="1" x14ac:dyDescent="0.3">
      <c r="A55" s="12" t="s">
        <v>12</v>
      </c>
      <c r="B55" s="15"/>
      <c r="C55" s="16"/>
      <c r="D55" s="17"/>
      <c r="E55" s="17"/>
      <c r="F55" s="7"/>
      <c r="G55" s="6"/>
      <c r="H55" s="6"/>
      <c r="I55" s="6"/>
    </row>
    <row r="56" spans="1:9" ht="16.5" hidden="1" outlineLevel="1" thickTop="1" x14ac:dyDescent="0.3">
      <c r="A56" s="12" t="s">
        <v>11</v>
      </c>
      <c r="B56" s="12"/>
      <c r="C56" s="10">
        <f>+'[1]Ventas EPPC'!D17</f>
        <v>1825570000</v>
      </c>
      <c r="D56" s="10"/>
      <c r="E56" s="10"/>
      <c r="F56" s="7"/>
      <c r="G56" s="6"/>
      <c r="H56" s="6"/>
      <c r="I56" s="6"/>
    </row>
    <row r="57" spans="1:9" ht="16.5" hidden="1" outlineLevel="1" thickTop="1" x14ac:dyDescent="0.3">
      <c r="A57" s="9" t="s">
        <v>10</v>
      </c>
      <c r="B57" s="15"/>
      <c r="C57" s="14">
        <f>SUM(C56:C56)</f>
        <v>1825570000</v>
      </c>
      <c r="D57" s="8"/>
      <c r="E57" s="8"/>
      <c r="F57" s="7"/>
      <c r="G57" s="6"/>
      <c r="H57" s="6"/>
      <c r="I57" s="6"/>
    </row>
    <row r="58" spans="1:9" ht="16.5" hidden="1" outlineLevel="1" thickTop="1" x14ac:dyDescent="0.3">
      <c r="A58" s="12"/>
      <c r="B58" s="15"/>
      <c r="C58" s="16"/>
      <c r="D58" s="8"/>
      <c r="E58" s="8"/>
      <c r="F58" s="7"/>
      <c r="G58" s="6"/>
      <c r="H58" s="6"/>
      <c r="I58" s="6"/>
    </row>
    <row r="59" spans="1:9" ht="16.5" hidden="1" outlineLevel="1" thickTop="1" x14ac:dyDescent="0.3">
      <c r="A59" s="9" t="s">
        <v>9</v>
      </c>
      <c r="B59" s="15"/>
      <c r="C59" s="14">
        <f>+C60+C63</f>
        <v>1019937861.0285714</v>
      </c>
      <c r="D59" s="8"/>
      <c r="E59" s="8"/>
      <c r="F59" s="7"/>
      <c r="G59" s="6"/>
      <c r="H59" s="6"/>
      <c r="I59" s="6"/>
    </row>
    <row r="60" spans="1:9" ht="16.5" hidden="1" outlineLevel="1" thickTop="1" x14ac:dyDescent="0.3">
      <c r="A60" s="13" t="s">
        <v>8</v>
      </c>
      <c r="B60" s="12"/>
      <c r="C60" s="8">
        <f>+C61+C62</f>
        <v>285170104.4285714</v>
      </c>
      <c r="D60" s="8"/>
      <c r="E60" s="8"/>
      <c r="F60" s="7"/>
      <c r="G60" s="6"/>
      <c r="H60" s="6"/>
      <c r="I60" s="6"/>
    </row>
    <row r="61" spans="1:9" ht="16.5" hidden="1" outlineLevel="1" thickTop="1" x14ac:dyDescent="0.3">
      <c r="A61" s="12" t="s">
        <v>7</v>
      </c>
      <c r="B61" s="12"/>
      <c r="C61" s="10">
        <f>+'[1]Rendimientos '!J44</f>
        <v>195915610.28571427</v>
      </c>
      <c r="D61" s="10"/>
      <c r="E61" s="10"/>
      <c r="F61" s="7"/>
      <c r="G61" s="6"/>
      <c r="H61" s="6"/>
      <c r="I61" s="6"/>
    </row>
    <row r="62" spans="1:9" ht="16.5" hidden="1" outlineLevel="1" thickTop="1" x14ac:dyDescent="0.3">
      <c r="A62" s="12" t="s">
        <v>6</v>
      </c>
      <c r="B62" s="12"/>
      <c r="C62" s="10">
        <f>+'[1]Rendimientos '!J13</f>
        <v>89254494.142857149</v>
      </c>
      <c r="D62" s="10"/>
      <c r="E62" s="10"/>
      <c r="F62" s="7"/>
      <c r="G62" s="6"/>
      <c r="H62" s="6"/>
      <c r="I62" s="6"/>
    </row>
    <row r="63" spans="1:9" ht="16.5" hidden="1" outlineLevel="1" thickTop="1" x14ac:dyDescent="0.3">
      <c r="A63" s="9" t="s">
        <v>5</v>
      </c>
      <c r="B63" s="12"/>
      <c r="C63" s="8">
        <f>+C64+C67+C68</f>
        <v>734767756.60000002</v>
      </c>
      <c r="D63" s="8"/>
      <c r="E63" s="8"/>
      <c r="F63" s="7"/>
      <c r="G63" s="6"/>
      <c r="H63" s="6"/>
      <c r="I63" s="6"/>
    </row>
    <row r="64" spans="1:9" ht="16.5" hidden="1" outlineLevel="1" thickTop="1" x14ac:dyDescent="0.3">
      <c r="A64" s="9" t="s">
        <v>4</v>
      </c>
      <c r="B64" s="12"/>
      <c r="C64" s="8">
        <f>+C65+C66</f>
        <v>34891225.600000001</v>
      </c>
      <c r="D64" s="8"/>
      <c r="E64" s="8"/>
      <c r="F64" s="7"/>
      <c r="G64" s="6"/>
      <c r="H64" s="6"/>
      <c r="I64" s="6"/>
    </row>
    <row r="65" spans="1:9" ht="16.5" hidden="1" outlineLevel="1" thickTop="1" x14ac:dyDescent="0.3">
      <c r="A65" s="12" t="s">
        <v>3</v>
      </c>
      <c r="B65" s="12"/>
      <c r="C65" s="10">
        <f>+'[1]Rendimientos '!J48</f>
        <v>33323510</v>
      </c>
      <c r="D65" s="10"/>
      <c r="E65" s="10"/>
      <c r="F65" s="7"/>
      <c r="G65" s="6"/>
      <c r="H65" s="6"/>
      <c r="I65" s="6"/>
    </row>
    <row r="66" spans="1:9" ht="16.5" hidden="1" outlineLevel="1" thickTop="1" x14ac:dyDescent="0.3">
      <c r="A66" s="12" t="s">
        <v>2</v>
      </c>
      <c r="B66" s="12"/>
      <c r="C66" s="10">
        <f>+'[1]Rendimientos '!J22</f>
        <v>1567715.6</v>
      </c>
      <c r="D66" s="10"/>
      <c r="E66" s="10"/>
      <c r="F66" s="7"/>
      <c r="G66" s="6"/>
      <c r="H66" s="6"/>
      <c r="I66" s="6"/>
    </row>
    <row r="67" spans="1:9" ht="16.5" hidden="1" outlineLevel="1" thickTop="1" x14ac:dyDescent="0.3">
      <c r="A67" s="12" t="s">
        <v>1</v>
      </c>
      <c r="B67" s="12"/>
      <c r="C67" s="11">
        <f>+'[1]Otros ingresos'!C9</f>
        <v>22839531</v>
      </c>
      <c r="D67" s="10"/>
      <c r="E67" s="10"/>
      <c r="F67" s="7"/>
      <c r="G67" s="6"/>
      <c r="H67" s="6"/>
      <c r="I67" s="6"/>
    </row>
    <row r="68" spans="1:9" ht="16.5" hidden="1" outlineLevel="1" thickTop="1" x14ac:dyDescent="0.3">
      <c r="A68" s="9" t="s">
        <v>0</v>
      </c>
      <c r="B68" s="4"/>
      <c r="C68" s="8">
        <f>+'[1]Otros ingresos'!C17</f>
        <v>677037000</v>
      </c>
      <c r="D68" s="8"/>
      <c r="E68" s="8"/>
      <c r="F68" s="7"/>
      <c r="G68" s="6"/>
      <c r="H68" s="6"/>
      <c r="I68" s="6"/>
    </row>
    <row r="69" spans="1:9" ht="15.75" collapsed="1" thickTop="1" x14ac:dyDescent="0.3">
      <c r="A69" s="5"/>
      <c r="B69" s="4"/>
      <c r="C69" s="4"/>
      <c r="D69" s="4"/>
      <c r="E69" s="4"/>
      <c r="F69" s="4"/>
    </row>
    <row r="70" spans="1:9" x14ac:dyDescent="0.3">
      <c r="A70" s="3"/>
      <c r="B70" s="1"/>
      <c r="C70" s="1"/>
    </row>
    <row r="71" spans="1:9" x14ac:dyDescent="0.3">
      <c r="A71" s="3"/>
      <c r="B71" s="1"/>
      <c r="C71" s="1"/>
    </row>
    <row r="72" spans="1:9" x14ac:dyDescent="0.3">
      <c r="A72" s="3"/>
      <c r="B72" s="1"/>
      <c r="C72" s="1"/>
    </row>
    <row r="73" spans="1:9" x14ac:dyDescent="0.3">
      <c r="A73" s="3"/>
      <c r="B73" s="1"/>
      <c r="C73" s="1"/>
    </row>
    <row r="74" spans="1:9" x14ac:dyDescent="0.3">
      <c r="A74" s="3"/>
      <c r="B74" s="1"/>
      <c r="C74" s="1"/>
    </row>
    <row r="75" spans="1:9" x14ac:dyDescent="0.3">
      <c r="A75" s="3"/>
      <c r="B75" s="1"/>
      <c r="C75" s="1"/>
    </row>
    <row r="76" spans="1:9" x14ac:dyDescent="0.3">
      <c r="A76" s="3"/>
      <c r="B76" s="1"/>
      <c r="C76" s="1"/>
    </row>
    <row r="77" spans="1:9" x14ac:dyDescent="0.3">
      <c r="A77" s="3"/>
      <c r="B77" s="1"/>
      <c r="C77" s="1"/>
    </row>
    <row r="78" spans="1:9" x14ac:dyDescent="0.3">
      <c r="A78" s="3"/>
      <c r="B78" s="1"/>
      <c r="C78" s="1"/>
    </row>
    <row r="79" spans="1:9" x14ac:dyDescent="0.3">
      <c r="A79" s="3"/>
      <c r="B79" s="1"/>
      <c r="C79" s="1"/>
    </row>
    <row r="80" spans="1:9" x14ac:dyDescent="0.3">
      <c r="A80" s="3"/>
      <c r="B80" s="1"/>
      <c r="C80" s="1"/>
    </row>
    <row r="81" spans="1:3" x14ac:dyDescent="0.3">
      <c r="A81" s="3"/>
      <c r="B81" s="1"/>
      <c r="C81" s="1"/>
    </row>
    <row r="82" spans="1:3" x14ac:dyDescent="0.3">
      <c r="A82" s="3"/>
      <c r="B82" s="1"/>
      <c r="C82" s="1"/>
    </row>
    <row r="83" spans="1:3" x14ac:dyDescent="0.3">
      <c r="A83" s="3"/>
      <c r="B83" s="1"/>
      <c r="C83" s="1"/>
    </row>
    <row r="84" spans="1:3" x14ac:dyDescent="0.3">
      <c r="A84" s="3"/>
      <c r="B84" s="1"/>
      <c r="C84" s="1"/>
    </row>
    <row r="85" spans="1:3" x14ac:dyDescent="0.3">
      <c r="A85" s="3"/>
      <c r="B85" s="1"/>
      <c r="C85" s="1"/>
    </row>
    <row r="86" spans="1:3" x14ac:dyDescent="0.3">
      <c r="A86" s="3"/>
      <c r="B86" s="1"/>
      <c r="C86" s="1"/>
    </row>
    <row r="87" spans="1:3" x14ac:dyDescent="0.3">
      <c r="A87" s="3"/>
      <c r="B87" s="1"/>
      <c r="C87" s="1"/>
    </row>
    <row r="88" spans="1:3" x14ac:dyDescent="0.3">
      <c r="A88" s="3"/>
      <c r="B88" s="1"/>
      <c r="C88" s="1"/>
    </row>
    <row r="89" spans="1:3" x14ac:dyDescent="0.3">
      <c r="A89" s="3"/>
      <c r="B89" s="1"/>
      <c r="C89" s="1"/>
    </row>
    <row r="90" spans="1:3" x14ac:dyDescent="0.3">
      <c r="A90" s="3"/>
      <c r="B90" s="1"/>
      <c r="C90" s="1"/>
    </row>
    <row r="91" spans="1:3" x14ac:dyDescent="0.3">
      <c r="A91" s="3"/>
      <c r="B91" s="1"/>
      <c r="C91" s="1"/>
    </row>
    <row r="92" spans="1:3" x14ac:dyDescent="0.3">
      <c r="A92" s="3"/>
      <c r="B92" s="1"/>
      <c r="C92" s="1"/>
    </row>
    <row r="93" spans="1:3" x14ac:dyDescent="0.3">
      <c r="A93" s="3"/>
      <c r="B93" s="1"/>
      <c r="C93" s="1"/>
    </row>
    <row r="94" spans="1:3" x14ac:dyDescent="0.3">
      <c r="A94" s="3"/>
      <c r="B94" s="1"/>
      <c r="C94" s="1"/>
    </row>
    <row r="95" spans="1:3" x14ac:dyDescent="0.3">
      <c r="A95" s="3"/>
      <c r="B95" s="1"/>
      <c r="C95" s="1"/>
    </row>
    <row r="96" spans="1:3" x14ac:dyDescent="0.3">
      <c r="A96" s="3"/>
      <c r="B96" s="1"/>
      <c r="C96" s="1"/>
    </row>
    <row r="97" spans="1:3" x14ac:dyDescent="0.3">
      <c r="A97" s="3"/>
      <c r="B97" s="1"/>
      <c r="C97" s="1"/>
    </row>
    <row r="98" spans="1:3" x14ac:dyDescent="0.3">
      <c r="A98" s="3"/>
      <c r="B98" s="1"/>
      <c r="C98" s="1"/>
    </row>
    <row r="99" spans="1:3" x14ac:dyDescent="0.3">
      <c r="A99" s="3"/>
      <c r="B99" s="1"/>
      <c r="C99" s="1"/>
    </row>
    <row r="100" spans="1:3" x14ac:dyDescent="0.3">
      <c r="A100" s="3"/>
      <c r="B100" s="1"/>
      <c r="C100" s="1"/>
    </row>
    <row r="101" spans="1:3" x14ac:dyDescent="0.3">
      <c r="A101" s="3"/>
      <c r="B101" s="1"/>
      <c r="C101" s="1"/>
    </row>
    <row r="102" spans="1:3" x14ac:dyDescent="0.3">
      <c r="A102" s="3"/>
      <c r="B102" s="1"/>
      <c r="C102" s="1"/>
    </row>
    <row r="103" spans="1:3" x14ac:dyDescent="0.3">
      <c r="A103" s="3"/>
      <c r="B103" s="1"/>
      <c r="C103" s="1"/>
    </row>
    <row r="104" spans="1:3" x14ac:dyDescent="0.3">
      <c r="A104" s="3"/>
      <c r="B104" s="1"/>
      <c r="C104" s="1"/>
    </row>
    <row r="105" spans="1:3" x14ac:dyDescent="0.3">
      <c r="A105" s="3"/>
      <c r="B105" s="1"/>
      <c r="C105" s="1"/>
    </row>
    <row r="106" spans="1:3" x14ac:dyDescent="0.3">
      <c r="A106" s="3"/>
      <c r="B106" s="1"/>
      <c r="C106" s="1"/>
    </row>
    <row r="107" spans="1:3" x14ac:dyDescent="0.3">
      <c r="A107" s="3"/>
      <c r="B107" s="1"/>
      <c r="C107" s="1"/>
    </row>
    <row r="108" spans="1:3" x14ac:dyDescent="0.3">
      <c r="A108" s="3"/>
      <c r="B108" s="1"/>
      <c r="C108" s="1"/>
    </row>
    <row r="109" spans="1:3" x14ac:dyDescent="0.3">
      <c r="A109" s="3"/>
      <c r="B109" s="1"/>
      <c r="C109" s="1"/>
    </row>
    <row r="110" spans="1:3" x14ac:dyDescent="0.3">
      <c r="A110" s="3"/>
      <c r="B110" s="1"/>
      <c r="C110" s="1"/>
    </row>
    <row r="111" spans="1:3" x14ac:dyDescent="0.3">
      <c r="A111" s="3"/>
      <c r="B111" s="1"/>
      <c r="C111" s="1"/>
    </row>
    <row r="112" spans="1:3" x14ac:dyDescent="0.3">
      <c r="A112" s="3"/>
      <c r="B112" s="1"/>
      <c r="C112" s="1"/>
    </row>
    <row r="113" spans="1:3" x14ac:dyDescent="0.3">
      <c r="A113" s="3"/>
      <c r="B113" s="1"/>
      <c r="C113" s="1"/>
    </row>
    <row r="114" spans="1:3" x14ac:dyDescent="0.3">
      <c r="A114" s="3"/>
      <c r="B114" s="1"/>
      <c r="C114" s="1"/>
    </row>
    <row r="115" spans="1:3" x14ac:dyDescent="0.3">
      <c r="A115" s="3"/>
      <c r="B115" s="1"/>
      <c r="C115" s="1"/>
    </row>
    <row r="116" spans="1:3" x14ac:dyDescent="0.3">
      <c r="A116" s="3"/>
      <c r="B116" s="1"/>
      <c r="C116" s="1"/>
    </row>
    <row r="117" spans="1:3" x14ac:dyDescent="0.3">
      <c r="A117" s="3"/>
      <c r="B117" s="1"/>
      <c r="C117" s="1"/>
    </row>
    <row r="118" spans="1:3" x14ac:dyDescent="0.3">
      <c r="A118" s="3"/>
      <c r="B118" s="1"/>
      <c r="C118" s="1"/>
    </row>
    <row r="119" spans="1:3" x14ac:dyDescent="0.3">
      <c r="A119" s="3"/>
      <c r="B119" s="1"/>
      <c r="C119" s="1"/>
    </row>
    <row r="120" spans="1:3" x14ac:dyDescent="0.3">
      <c r="A120" s="3"/>
      <c r="B120" s="1"/>
      <c r="C120" s="1"/>
    </row>
    <row r="121" spans="1:3" x14ac:dyDescent="0.3">
      <c r="A121" s="3"/>
      <c r="B121" s="1"/>
      <c r="C121" s="1"/>
    </row>
    <row r="122" spans="1:3" x14ac:dyDescent="0.3">
      <c r="A122" s="3"/>
      <c r="B122" s="1"/>
      <c r="C122" s="1"/>
    </row>
    <row r="123" spans="1:3" x14ac:dyDescent="0.3">
      <c r="A123" s="3"/>
      <c r="B123" s="1"/>
      <c r="C123" s="1"/>
    </row>
    <row r="124" spans="1:3" x14ac:dyDescent="0.3">
      <c r="A124" s="3"/>
      <c r="B124" s="1"/>
      <c r="C124" s="1"/>
    </row>
    <row r="125" spans="1:3" x14ac:dyDescent="0.3">
      <c r="A125" s="3"/>
      <c r="B125" s="1"/>
      <c r="C125" s="1"/>
    </row>
    <row r="126" spans="1:3" x14ac:dyDescent="0.3">
      <c r="A126" s="3"/>
      <c r="B126" s="1"/>
      <c r="C126" s="1"/>
    </row>
    <row r="127" spans="1:3" x14ac:dyDescent="0.3">
      <c r="A127" s="3"/>
      <c r="B127" s="1"/>
      <c r="C127" s="1"/>
    </row>
    <row r="128" spans="1:3" x14ac:dyDescent="0.3">
      <c r="A128" s="3"/>
      <c r="B128" s="1"/>
      <c r="C128" s="1"/>
    </row>
    <row r="129" spans="2:3" x14ac:dyDescent="0.3">
      <c r="B129" s="1"/>
      <c r="C129" s="1"/>
    </row>
    <row r="130" spans="2:3" x14ac:dyDescent="0.3">
      <c r="B130" s="1"/>
      <c r="C130" s="1"/>
    </row>
    <row r="131" spans="2:3" x14ac:dyDescent="0.3">
      <c r="B131" s="1"/>
      <c r="C131" s="1"/>
    </row>
    <row r="132" spans="2:3" x14ac:dyDescent="0.3">
      <c r="B132" s="1"/>
      <c r="C132" s="1"/>
    </row>
    <row r="133" spans="2:3" x14ac:dyDescent="0.3">
      <c r="B133" s="1"/>
      <c r="C133" s="1"/>
    </row>
    <row r="134" spans="2:3" x14ac:dyDescent="0.3">
      <c r="B134" s="1"/>
      <c r="C134" s="1"/>
    </row>
    <row r="135" spans="2:3" x14ac:dyDescent="0.3">
      <c r="B135" s="1"/>
      <c r="C135" s="1"/>
    </row>
    <row r="136" spans="2:3" x14ac:dyDescent="0.3">
      <c r="B136" s="1"/>
      <c r="C136" s="1"/>
    </row>
    <row r="137" spans="2:3" x14ac:dyDescent="0.3">
      <c r="B137" s="1"/>
      <c r="C137" s="1"/>
    </row>
    <row r="138" spans="2:3" x14ac:dyDescent="0.3">
      <c r="B138" s="1"/>
      <c r="C138" s="1"/>
    </row>
    <row r="139" spans="2:3" x14ac:dyDescent="0.3">
      <c r="B139" s="1"/>
      <c r="C139" s="1"/>
    </row>
    <row r="140" spans="2:3" x14ac:dyDescent="0.3">
      <c r="B140" s="1"/>
      <c r="C140" s="1"/>
    </row>
    <row r="141" spans="2:3" x14ac:dyDescent="0.3">
      <c r="B141" s="1"/>
      <c r="C141" s="1"/>
    </row>
    <row r="142" spans="2:3" x14ac:dyDescent="0.3">
      <c r="B142" s="1"/>
      <c r="C142" s="1"/>
    </row>
    <row r="143" spans="2:3" x14ac:dyDescent="0.3">
      <c r="B143" s="1"/>
      <c r="C143" s="1"/>
    </row>
    <row r="144" spans="2:3" x14ac:dyDescent="0.3">
      <c r="B144" s="1"/>
      <c r="C144" s="1"/>
    </row>
    <row r="145" spans="2:3" x14ac:dyDescent="0.3">
      <c r="B145" s="1"/>
      <c r="C145" s="1"/>
    </row>
    <row r="146" spans="2:3" x14ac:dyDescent="0.3">
      <c r="B146" s="1"/>
      <c r="C146" s="1"/>
    </row>
    <row r="147" spans="2:3" x14ac:dyDescent="0.3">
      <c r="B147" s="1"/>
      <c r="C147" s="1"/>
    </row>
    <row r="148" spans="2:3" x14ac:dyDescent="0.3">
      <c r="B148" s="1"/>
      <c r="C148" s="1"/>
    </row>
    <row r="149" spans="2:3" x14ac:dyDescent="0.3">
      <c r="B149" s="1"/>
      <c r="C149" s="1"/>
    </row>
    <row r="150" spans="2:3" x14ac:dyDescent="0.3">
      <c r="B150" s="1"/>
      <c r="C150" s="1"/>
    </row>
    <row r="151" spans="2:3" x14ac:dyDescent="0.3">
      <c r="B151" s="1"/>
      <c r="C151" s="1"/>
    </row>
    <row r="152" spans="2:3" x14ac:dyDescent="0.3">
      <c r="B152" s="1"/>
      <c r="C152" s="1"/>
    </row>
    <row r="153" spans="2:3" x14ac:dyDescent="0.3">
      <c r="B153" s="1"/>
      <c r="C153" s="1"/>
    </row>
    <row r="154" spans="2:3" x14ac:dyDescent="0.3">
      <c r="B154" s="1"/>
      <c r="C154" s="1"/>
    </row>
    <row r="155" spans="2:3" x14ac:dyDescent="0.3">
      <c r="B155" s="1"/>
      <c r="C155" s="1"/>
    </row>
    <row r="156" spans="2:3" x14ac:dyDescent="0.3">
      <c r="B156" s="1"/>
      <c r="C156" s="1"/>
    </row>
    <row r="157" spans="2:3" x14ac:dyDescent="0.3">
      <c r="B157" s="1"/>
      <c r="C157" s="1"/>
    </row>
    <row r="158" spans="2:3" x14ac:dyDescent="0.3">
      <c r="B158" s="1"/>
      <c r="C158" s="1"/>
    </row>
    <row r="159" spans="2:3" x14ac:dyDescent="0.3">
      <c r="B159" s="1"/>
      <c r="C159" s="1"/>
    </row>
    <row r="160" spans="2:3" x14ac:dyDescent="0.3">
      <c r="B160" s="1"/>
      <c r="C160" s="1"/>
    </row>
    <row r="161" spans="2:3" x14ac:dyDescent="0.3">
      <c r="B161" s="1"/>
      <c r="C161" s="1"/>
    </row>
    <row r="162" spans="2:3" x14ac:dyDescent="0.3">
      <c r="B162" s="1"/>
      <c r="C162" s="1"/>
    </row>
    <row r="163" spans="2:3" x14ac:dyDescent="0.3">
      <c r="B163" s="1"/>
      <c r="C163" s="1"/>
    </row>
    <row r="164" spans="2:3" x14ac:dyDescent="0.3">
      <c r="B164" s="1"/>
      <c r="C164" s="1"/>
    </row>
    <row r="165" spans="2:3" x14ac:dyDescent="0.3">
      <c r="B165" s="1"/>
      <c r="C165" s="1"/>
    </row>
    <row r="166" spans="2:3" x14ac:dyDescent="0.3">
      <c r="B166" s="1"/>
      <c r="C166" s="1"/>
    </row>
    <row r="167" spans="2:3" x14ac:dyDescent="0.3">
      <c r="B167" s="1"/>
      <c r="C167" s="1"/>
    </row>
    <row r="168" spans="2:3" x14ac:dyDescent="0.3">
      <c r="B168" s="1"/>
      <c r="C168" s="1"/>
    </row>
    <row r="169" spans="2:3" x14ac:dyDescent="0.3">
      <c r="B169" s="1"/>
      <c r="C169" s="1"/>
    </row>
    <row r="170" spans="2:3" x14ac:dyDescent="0.3">
      <c r="B170" s="1"/>
      <c r="C170" s="1"/>
    </row>
    <row r="171" spans="2:3" x14ac:dyDescent="0.3">
      <c r="B171" s="1"/>
      <c r="C171" s="1"/>
    </row>
    <row r="172" spans="2:3" x14ac:dyDescent="0.3">
      <c r="B172" s="1"/>
      <c r="C172" s="1"/>
    </row>
    <row r="173" spans="2:3" x14ac:dyDescent="0.3">
      <c r="B173" s="1"/>
      <c r="C173" s="1"/>
    </row>
    <row r="174" spans="2:3" x14ac:dyDescent="0.3">
      <c r="B174" s="1"/>
      <c r="C174" s="1"/>
    </row>
    <row r="175" spans="2:3" x14ac:dyDescent="0.3">
      <c r="B175" s="1"/>
      <c r="C175" s="1"/>
    </row>
    <row r="176" spans="2:3" x14ac:dyDescent="0.3">
      <c r="B176" s="1"/>
      <c r="C176" s="1"/>
    </row>
    <row r="177" spans="2:3" x14ac:dyDescent="0.3">
      <c r="B177" s="1"/>
      <c r="C177" s="1"/>
    </row>
    <row r="178" spans="2:3" x14ac:dyDescent="0.3">
      <c r="B178" s="1"/>
      <c r="C178" s="1"/>
    </row>
    <row r="179" spans="2:3" x14ac:dyDescent="0.3">
      <c r="B179" s="1"/>
      <c r="C179" s="1"/>
    </row>
    <row r="180" spans="2:3" x14ac:dyDescent="0.3">
      <c r="B180" s="1"/>
      <c r="C180" s="1"/>
    </row>
    <row r="181" spans="2:3" x14ac:dyDescent="0.3">
      <c r="B181" s="1"/>
      <c r="C181" s="1"/>
    </row>
    <row r="182" spans="2:3" x14ac:dyDescent="0.3">
      <c r="B182" s="1"/>
      <c r="C182" s="1"/>
    </row>
    <row r="183" spans="2:3" x14ac:dyDescent="0.3">
      <c r="B183" s="1"/>
      <c r="C183" s="1"/>
    </row>
    <row r="184" spans="2:3" x14ac:dyDescent="0.3">
      <c r="B184" s="1"/>
      <c r="C184" s="1"/>
    </row>
    <row r="185" spans="2:3" x14ac:dyDescent="0.3">
      <c r="B185" s="1"/>
      <c r="C185" s="1"/>
    </row>
    <row r="186" spans="2:3" x14ac:dyDescent="0.3">
      <c r="B186" s="1"/>
      <c r="C186" s="1"/>
    </row>
    <row r="187" spans="2:3" x14ac:dyDescent="0.3">
      <c r="B187" s="1"/>
      <c r="C187" s="1"/>
    </row>
    <row r="188" spans="2:3" x14ac:dyDescent="0.3">
      <c r="B188" s="1"/>
      <c r="C188" s="1"/>
    </row>
    <row r="189" spans="2:3" x14ac:dyDescent="0.3">
      <c r="B189" s="1"/>
      <c r="C189" s="1"/>
    </row>
    <row r="190" spans="2:3" x14ac:dyDescent="0.3">
      <c r="B190" s="1"/>
      <c r="C190" s="1"/>
    </row>
    <row r="191" spans="2:3" x14ac:dyDescent="0.3">
      <c r="B191" s="1"/>
      <c r="C191" s="1"/>
    </row>
    <row r="192" spans="2:3" x14ac:dyDescent="0.3">
      <c r="B192" s="1"/>
      <c r="C192" s="1"/>
    </row>
    <row r="193" spans="2:3" x14ac:dyDescent="0.3">
      <c r="B193" s="1"/>
      <c r="C193" s="1"/>
    </row>
    <row r="194" spans="2:3" x14ac:dyDescent="0.3">
      <c r="B194" s="1"/>
      <c r="C194" s="1"/>
    </row>
    <row r="195" spans="2:3" x14ac:dyDescent="0.3">
      <c r="B195" s="1"/>
      <c r="C195" s="1"/>
    </row>
    <row r="196" spans="2:3" x14ac:dyDescent="0.3">
      <c r="B196" s="1"/>
      <c r="C196" s="1"/>
    </row>
    <row r="197" spans="2:3" x14ac:dyDescent="0.3">
      <c r="B197" s="1"/>
      <c r="C197" s="1"/>
    </row>
    <row r="198" spans="2:3" x14ac:dyDescent="0.3">
      <c r="B198" s="1"/>
      <c r="C198" s="1"/>
    </row>
    <row r="199" spans="2:3" x14ac:dyDescent="0.3">
      <c r="B199" s="1"/>
      <c r="C199" s="1"/>
    </row>
    <row r="200" spans="2:3" x14ac:dyDescent="0.3">
      <c r="B200" s="1"/>
      <c r="C200" s="1"/>
    </row>
    <row r="201" spans="2:3" x14ac:dyDescent="0.3">
      <c r="B201" s="1"/>
      <c r="C201" s="1"/>
    </row>
    <row r="202" spans="2:3" x14ac:dyDescent="0.3">
      <c r="B202" s="1"/>
      <c r="C202" s="1"/>
    </row>
    <row r="203" spans="2:3" x14ac:dyDescent="0.3">
      <c r="B203" s="1"/>
      <c r="C203" s="1"/>
    </row>
    <row r="204" spans="2:3" x14ac:dyDescent="0.3">
      <c r="B204" s="1"/>
      <c r="C204" s="1"/>
    </row>
    <row r="205" spans="2:3" x14ac:dyDescent="0.3">
      <c r="B205" s="1"/>
      <c r="C205" s="1"/>
    </row>
    <row r="206" spans="2:3" x14ac:dyDescent="0.3">
      <c r="B206" s="1"/>
      <c r="C206" s="1"/>
    </row>
    <row r="207" spans="2:3" x14ac:dyDescent="0.3">
      <c r="B207" s="1"/>
      <c r="C207" s="1"/>
    </row>
    <row r="208" spans="2:3" x14ac:dyDescent="0.3">
      <c r="B208" s="1"/>
      <c r="C208" s="1"/>
    </row>
    <row r="209" spans="2:3" x14ac:dyDescent="0.3">
      <c r="B209" s="1"/>
      <c r="C209" s="1"/>
    </row>
    <row r="210" spans="2:3" x14ac:dyDescent="0.3">
      <c r="B210" s="1"/>
      <c r="C210" s="1"/>
    </row>
    <row r="211" spans="2:3" x14ac:dyDescent="0.3">
      <c r="B211" s="1"/>
      <c r="C211" s="1"/>
    </row>
    <row r="212" spans="2:3" x14ac:dyDescent="0.3">
      <c r="B212" s="1"/>
      <c r="C212" s="1"/>
    </row>
    <row r="213" spans="2:3" x14ac:dyDescent="0.3">
      <c r="B213" s="1"/>
      <c r="C213" s="1"/>
    </row>
    <row r="214" spans="2:3" x14ac:dyDescent="0.3">
      <c r="B214" s="1"/>
      <c r="C214" s="1"/>
    </row>
    <row r="215" spans="2:3" x14ac:dyDescent="0.3">
      <c r="B215" s="1"/>
      <c r="C215" s="1"/>
    </row>
    <row r="216" spans="2:3" x14ac:dyDescent="0.3">
      <c r="B216" s="1"/>
      <c r="C216" s="1"/>
    </row>
    <row r="217" spans="2:3" x14ac:dyDescent="0.3">
      <c r="B217" s="1"/>
      <c r="C217" s="1"/>
    </row>
    <row r="218" spans="2:3" x14ac:dyDescent="0.3">
      <c r="B218" s="1"/>
      <c r="C218" s="1"/>
    </row>
    <row r="219" spans="2:3" x14ac:dyDescent="0.3">
      <c r="B219" s="1"/>
      <c r="C219" s="1"/>
    </row>
    <row r="220" spans="2:3" x14ac:dyDescent="0.3">
      <c r="B220" s="1"/>
      <c r="C220" s="1"/>
    </row>
    <row r="221" spans="2:3" x14ac:dyDescent="0.3">
      <c r="B221" s="1"/>
      <c r="C221" s="1"/>
    </row>
    <row r="222" spans="2:3" x14ac:dyDescent="0.3">
      <c r="B222" s="1"/>
      <c r="C222" s="1"/>
    </row>
    <row r="223" spans="2:3" x14ac:dyDescent="0.3">
      <c r="B223" s="1"/>
      <c r="C223" s="1"/>
    </row>
    <row r="224" spans="2:3" x14ac:dyDescent="0.3">
      <c r="B224" s="1"/>
      <c r="C224" s="1"/>
    </row>
    <row r="225" spans="2:3" x14ac:dyDescent="0.3">
      <c r="B225" s="1"/>
      <c r="C225" s="1"/>
    </row>
    <row r="226" spans="2:3" x14ac:dyDescent="0.3">
      <c r="B226" s="1"/>
      <c r="C226" s="1"/>
    </row>
    <row r="227" spans="2:3" x14ac:dyDescent="0.3">
      <c r="B227" s="1"/>
      <c r="C227" s="1"/>
    </row>
    <row r="228" spans="2:3" x14ac:dyDescent="0.3">
      <c r="B228" s="1"/>
      <c r="C228" s="1"/>
    </row>
    <row r="229" spans="2:3" x14ac:dyDescent="0.3">
      <c r="B229" s="1"/>
      <c r="C229" s="1"/>
    </row>
    <row r="230" spans="2:3" x14ac:dyDescent="0.3">
      <c r="B230" s="1"/>
      <c r="C230" s="1"/>
    </row>
    <row r="231" spans="2:3" x14ac:dyDescent="0.3">
      <c r="B231" s="1"/>
      <c r="C231" s="1"/>
    </row>
    <row r="232" spans="2:3" x14ac:dyDescent="0.3">
      <c r="B232" s="1"/>
      <c r="C232" s="1"/>
    </row>
    <row r="233" spans="2:3" x14ac:dyDescent="0.3">
      <c r="B233" s="1"/>
      <c r="C233" s="1"/>
    </row>
    <row r="234" spans="2:3" x14ac:dyDescent="0.3">
      <c r="B234" s="1"/>
      <c r="C234" s="1"/>
    </row>
    <row r="235" spans="2:3" x14ac:dyDescent="0.3">
      <c r="B235" s="1"/>
      <c r="C235" s="1"/>
    </row>
    <row r="236" spans="2:3" x14ac:dyDescent="0.3">
      <c r="B236" s="1"/>
      <c r="C236" s="1"/>
    </row>
    <row r="237" spans="2:3" x14ac:dyDescent="0.3">
      <c r="B237" s="1"/>
      <c r="C237" s="1"/>
    </row>
    <row r="238" spans="2:3" x14ac:dyDescent="0.3">
      <c r="B238" s="1"/>
      <c r="C238" s="1"/>
    </row>
    <row r="239" spans="2:3" x14ac:dyDescent="0.3">
      <c r="B239" s="1"/>
      <c r="C239" s="1"/>
    </row>
    <row r="240" spans="2:3" x14ac:dyDescent="0.3">
      <c r="B240" s="1"/>
      <c r="C240" s="1"/>
    </row>
    <row r="241" spans="2:3" x14ac:dyDescent="0.3">
      <c r="B241" s="1"/>
      <c r="C241" s="1"/>
    </row>
    <row r="242" spans="2:3" x14ac:dyDescent="0.3">
      <c r="B242" s="1"/>
      <c r="C242" s="1"/>
    </row>
    <row r="243" spans="2:3" x14ac:dyDescent="0.3">
      <c r="B243" s="1"/>
      <c r="C243" s="1"/>
    </row>
    <row r="244" spans="2:3" x14ac:dyDescent="0.3">
      <c r="B244" s="1"/>
      <c r="C244" s="1"/>
    </row>
    <row r="245" spans="2:3" x14ac:dyDescent="0.3">
      <c r="B245" s="1"/>
      <c r="C245" s="1"/>
    </row>
    <row r="246" spans="2:3" x14ac:dyDescent="0.3">
      <c r="B246" s="1"/>
      <c r="C246" s="1"/>
    </row>
    <row r="247" spans="2:3" x14ac:dyDescent="0.3">
      <c r="B247" s="1"/>
      <c r="C247" s="1"/>
    </row>
    <row r="248" spans="2:3" x14ac:dyDescent="0.3">
      <c r="B248" s="1"/>
      <c r="C248" s="1"/>
    </row>
    <row r="249" spans="2:3" x14ac:dyDescent="0.3">
      <c r="B249" s="1"/>
      <c r="C249" s="1"/>
    </row>
    <row r="250" spans="2:3" x14ac:dyDescent="0.3">
      <c r="B250" s="1"/>
      <c r="C250" s="1"/>
    </row>
    <row r="251" spans="2:3" x14ac:dyDescent="0.3">
      <c r="B251" s="1"/>
      <c r="C251" s="1"/>
    </row>
    <row r="252" spans="2:3" x14ac:dyDescent="0.3">
      <c r="B252" s="1"/>
      <c r="C252" s="1"/>
    </row>
    <row r="253" spans="2:3" x14ac:dyDescent="0.3">
      <c r="B253" s="1"/>
      <c r="C253" s="1"/>
    </row>
    <row r="254" spans="2:3" x14ac:dyDescent="0.3">
      <c r="B254" s="1"/>
      <c r="C254" s="1"/>
    </row>
    <row r="255" spans="2:3" x14ac:dyDescent="0.3">
      <c r="B255" s="1"/>
      <c r="C255" s="1"/>
    </row>
    <row r="256" spans="2:3" x14ac:dyDescent="0.3">
      <c r="B256" s="1"/>
      <c r="C256" s="1"/>
    </row>
    <row r="257" spans="2:3" x14ac:dyDescent="0.3">
      <c r="B257" s="1"/>
      <c r="C257" s="1"/>
    </row>
    <row r="258" spans="2:3" x14ac:dyDescent="0.3">
      <c r="B258" s="1"/>
      <c r="C258" s="1"/>
    </row>
    <row r="259" spans="2:3" x14ac:dyDescent="0.3">
      <c r="B259" s="1"/>
      <c r="C259" s="1"/>
    </row>
    <row r="260" spans="2:3" x14ac:dyDescent="0.3">
      <c r="B260" s="1"/>
      <c r="C260" s="1"/>
    </row>
    <row r="261" spans="2:3" x14ac:dyDescent="0.3">
      <c r="B261" s="1"/>
      <c r="C261" s="1"/>
    </row>
    <row r="262" spans="2:3" x14ac:dyDescent="0.3">
      <c r="B262" s="1"/>
      <c r="C262" s="1"/>
    </row>
    <row r="263" spans="2:3" x14ac:dyDescent="0.3">
      <c r="B263" s="1"/>
      <c r="C263" s="1"/>
    </row>
    <row r="264" spans="2:3" x14ac:dyDescent="0.3">
      <c r="B264" s="1"/>
      <c r="C264" s="1"/>
    </row>
    <row r="265" spans="2:3" x14ac:dyDescent="0.3">
      <c r="B265" s="1"/>
      <c r="C265" s="1"/>
    </row>
    <row r="266" spans="2:3" x14ac:dyDescent="0.3">
      <c r="B266" s="1"/>
      <c r="C266" s="1"/>
    </row>
    <row r="267" spans="2:3" x14ac:dyDescent="0.3">
      <c r="B267" s="1"/>
      <c r="C267" s="1"/>
    </row>
    <row r="268" spans="2:3" x14ac:dyDescent="0.3">
      <c r="B268" s="1"/>
      <c r="C268" s="1"/>
    </row>
    <row r="269" spans="2:3" x14ac:dyDescent="0.3">
      <c r="B269" s="1"/>
      <c r="C269" s="1"/>
    </row>
    <row r="270" spans="2:3" x14ac:dyDescent="0.3">
      <c r="B270" s="1"/>
      <c r="C270" s="1"/>
    </row>
    <row r="271" spans="2:3" x14ac:dyDescent="0.3">
      <c r="B271" s="1"/>
      <c r="C271" s="1"/>
    </row>
    <row r="272" spans="2:3" x14ac:dyDescent="0.3">
      <c r="B272" s="1"/>
      <c r="C272" s="1"/>
    </row>
    <row r="273" spans="2:3" x14ac:dyDescent="0.3">
      <c r="B273" s="1"/>
      <c r="C273" s="1"/>
    </row>
    <row r="274" spans="2:3" x14ac:dyDescent="0.3">
      <c r="B274" s="1"/>
      <c r="C274" s="1"/>
    </row>
    <row r="275" spans="2:3" x14ac:dyDescent="0.3">
      <c r="B275" s="1"/>
      <c r="C275" s="1"/>
    </row>
    <row r="276" spans="2:3" x14ac:dyDescent="0.3">
      <c r="B276" s="1"/>
      <c r="C276" s="1"/>
    </row>
    <row r="277" spans="2:3" x14ac:dyDescent="0.3">
      <c r="B277" s="1"/>
      <c r="C277" s="1"/>
    </row>
    <row r="278" spans="2:3" x14ac:dyDescent="0.3">
      <c r="B278" s="1"/>
      <c r="C278" s="1"/>
    </row>
    <row r="279" spans="2:3" x14ac:dyDescent="0.3">
      <c r="B279" s="1"/>
      <c r="C279" s="1"/>
    </row>
    <row r="280" spans="2:3" x14ac:dyDescent="0.3">
      <c r="B280" s="1"/>
      <c r="C280" s="1"/>
    </row>
    <row r="281" spans="2:3" x14ac:dyDescent="0.3">
      <c r="B281" s="1"/>
      <c r="C281" s="1"/>
    </row>
    <row r="282" spans="2:3" x14ac:dyDescent="0.3">
      <c r="B282" s="1"/>
      <c r="C282" s="1"/>
    </row>
    <row r="283" spans="2:3" x14ac:dyDescent="0.3">
      <c r="B283" s="1"/>
      <c r="C283" s="1"/>
    </row>
    <row r="284" spans="2:3" x14ac:dyDescent="0.3">
      <c r="B284" s="1"/>
      <c r="C284" s="1"/>
    </row>
    <row r="285" spans="2:3" x14ac:dyDescent="0.3">
      <c r="B285" s="1"/>
      <c r="C285" s="1"/>
    </row>
    <row r="286" spans="2:3" x14ac:dyDescent="0.3">
      <c r="B286" s="1"/>
      <c r="C286" s="1"/>
    </row>
    <row r="287" spans="2:3" x14ac:dyDescent="0.3">
      <c r="B287" s="1"/>
      <c r="C287" s="1"/>
    </row>
    <row r="288" spans="2:3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</sheetData>
  <mergeCells count="5">
    <mergeCell ref="A8:A10"/>
    <mergeCell ref="A2:E2"/>
    <mergeCell ref="A3:E3"/>
    <mergeCell ref="A4:E4"/>
    <mergeCell ref="A6:E6"/>
  </mergeCells>
  <printOptions horizontalCentered="1"/>
  <pageMargins left="0.39370078740157483" right="0.39370078740157483" top="0.59055118110236227" bottom="0.59055118110236227" header="0.51181102362204722" footer="0.51181102362204722"/>
  <pageSetup scale="93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Anexo 1</vt:lpstr>
      <vt:lpstr>'Anexo 1'!Área_de_impresión</vt:lpstr>
      <vt:lpstr>CABEZAS_PROYEC</vt:lpstr>
      <vt:lpstr>EPPC</vt:lpstr>
      <vt:lpstr>FOMENTO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2020-07-21T14:50:37Z</dcterms:created>
  <dcterms:modified xsi:type="dcterms:W3CDTF">2020-07-21T14:51:28Z</dcterms:modified>
</cp:coreProperties>
</file>