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Y:\Año 2019\LEY 1712\EJECUCION PRESUPUESTAL HISTORICA ANUAL\2015\Ingreso\"/>
    </mc:Choice>
  </mc:AlternateContent>
  <xr:revisionPtr revIDLastSave="0" documentId="13_ncr:1_{09F16CC0-136B-46F0-9058-9F4E96C09D9E}" xr6:coauthVersionLast="44" xr6:coauthVersionMax="44" xr10:uidLastSave="{00000000-0000-0000-0000-000000000000}"/>
  <bookViews>
    <workbookView xWindow="-120" yWindow="-120" windowWidth="24240" windowHeight="13140" xr2:uid="{00000000-000D-0000-FFFF-FFFF00000000}"/>
  </bookViews>
  <sheets>
    <sheet name="Anexo 1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#REF!</definedName>
    <definedName name="_xlnm._FilterDatabase" hidden="1">#REF!</definedName>
    <definedName name="ANEXO" localSheetId="0" hidden="1">'[1]Inversión total en programas'!$50:$50,'[1]Inversión total en programas'!$60:$63</definedName>
    <definedName name="ANEXO" hidden="1">'[2]Inversión total en programas'!$A$50:$IV$50,'[2]Inversión total en programas'!$A$60:$IV$63</definedName>
    <definedName name="_xlnm.Print_Area" localSheetId="0">'Anexo 1 '!$A$1:$O$39</definedName>
    <definedName name="_xlnm.Print_Area">#REF!</definedName>
    <definedName name="ASISCALLCENTER" localSheetId="0">#REF!</definedName>
    <definedName name="ASISCALLCENTER">#REF!</definedName>
    <definedName name="ASISCONTABPPC" localSheetId="0">#REF!</definedName>
    <definedName name="ASISCONTABPPC">#REF!</definedName>
    <definedName name="ASISDESPACHOS" localSheetId="0">#REF!</definedName>
    <definedName name="ASISDESPACHOS">#REF!</definedName>
    <definedName name="ASISICA" localSheetId="0">#REF!</definedName>
    <definedName name="ASISICA">#REF!</definedName>
    <definedName name="AUXBODEGA" localSheetId="0">#REF!</definedName>
    <definedName name="AUXBODEGA">#REF!</definedName>
    <definedName name="cabezas" localSheetId="0">'[3]Anexo 1 Minagricultura'!#REF!</definedName>
    <definedName name="cabezas">'[4]Anexo 1 Minagricultura'!#REF!</definedName>
    <definedName name="CABEZAS_PROYEC" localSheetId="0">'Anexo 1 '!#REF!</definedName>
    <definedName name="CABEZAS_PROYEC">'[5]Anexo 1 Minagricultura'!#REF!</definedName>
    <definedName name="CUOTAPPC2005" localSheetId="0">'Anexo 1 '!#REF!</definedName>
    <definedName name="CUOTAPPC2005">'[5]Anexo 1 Minagricultura'!#REF!</definedName>
    <definedName name="CUOTAPPC2013" localSheetId="0">'Anexo 1 '!#REF!</definedName>
    <definedName name="CUOTAPPC2013">'[6]Anexo 1 Minagricultura'!#REF!</definedName>
    <definedName name="CUOTAPPC203" localSheetId="0">'Anexo 1 '!#REF!</definedName>
    <definedName name="CUOTAPPC203">'[6]Anexo 1 Minagricultura'!#REF!</definedName>
    <definedName name="DIAG_PPC" localSheetId="0">#REF!</definedName>
    <definedName name="DIAG_PPC">'[2]Inversión total en programas'!$B$86</definedName>
    <definedName name="DISTRIBUIDOR" localSheetId="0">#REF!</definedName>
    <definedName name="DISTRIBUIDOR">#REF!</definedName>
    <definedName name="Dólar">#REF!</definedName>
    <definedName name="eeeee" localSheetId="0">'[7]Ejecución ingresos 2014'!#REF!</definedName>
    <definedName name="eeeee">#REF!</definedName>
    <definedName name="EPPC" localSheetId="0">'Anexo 1 '!#REF!</definedName>
    <definedName name="EPPC">'[5]Anexo 1 Minagricultura'!#REF!</definedName>
    <definedName name="Euro">#REF!</definedName>
    <definedName name="FDGFDG" localSheetId="0">#REF!</definedName>
    <definedName name="FDGFDG">#REF!</definedName>
    <definedName name="FECHA_DE_RECIBIDO">[8]BASE!$E$3:$E$177</definedName>
    <definedName name="FOMENTO" localSheetId="0">'Anexo 1 '!#REF!</definedName>
    <definedName name="FOMENTO">'[5]Anexo 1 Minagricultura'!#REF!</definedName>
    <definedName name="FOMENTOS" localSheetId="0">'[9]Anexo 1 Minagricultura'!$C$51</definedName>
    <definedName name="FOMENTOS">'[10]Anexo 1 Minagricultura'!$C$51</definedName>
    <definedName name="fondo" localSheetId="0">#REF!</definedName>
    <definedName name="fondo">#REF!</definedName>
    <definedName name="GTOSEPPC" localSheetId="0">#REF!</definedName>
    <definedName name="GTOSEPPC">'[2]Inversión total en programas'!$C$35</definedName>
    <definedName name="HONORAUDI_JURIDIC" localSheetId="0">#REF!</definedName>
    <definedName name="HONORAUDI_JURIDIC">#REF!</definedName>
    <definedName name="HONTOTAL" localSheetId="0">#REF!</definedName>
    <definedName name="HONTOTAL">#REF!</definedName>
    <definedName name="Incremento">#REF!</definedName>
    <definedName name="Inflación">#REF!</definedName>
    <definedName name="LABORATORIOS" localSheetId="0">#REF!</definedName>
    <definedName name="LABORATORIOS">#REF!</definedName>
    <definedName name="NOMBDISTRI" localSheetId="0">#REF!</definedName>
    <definedName name="NOMBDISTRI">#REF!</definedName>
    <definedName name="ojo" localSheetId="0">#REF!</definedName>
    <definedName name="ojo">#REF!</definedName>
    <definedName name="Pasajes">#REF!</definedName>
    <definedName name="ppc">'[11]Inversión total en programas'!$B$86</definedName>
    <definedName name="RESERV_FUTU" localSheetId="0">#REF!</definedName>
    <definedName name="RESERV_FUTU">#REF!</definedName>
    <definedName name="saldo" localSheetId="0">'[7]Ejecución ingresos 2014'!#REF!</definedName>
    <definedName name="saldo">#REF!</definedName>
    <definedName name="saldos" localSheetId="0">'[7]Ejecución ingresos 2014'!#REF!</definedName>
    <definedName name="saldos">#REF!</definedName>
    <definedName name="SUPERA2004" localSheetId="0">'Anexo 1 '!#REF!</definedName>
    <definedName name="SUPERA2004">'[5]Anexo 1 Minagricultura'!#REF!</definedName>
    <definedName name="SUPERA2005" localSheetId="0">'Anexo 1 '!#REF!</definedName>
    <definedName name="SUPERA2005">'[5]Anexo 1 Minagricultura'!#REF!</definedName>
    <definedName name="SUPERA2010">'[11]Anexo 1 Minagricultura'!$C$21</definedName>
    <definedName name="SUPERA2012" localSheetId="0">'Anexo 1 '!#REF!</definedName>
    <definedName name="SUPERA2012">'[6]Anexo 1 Minagricultura'!#REF!</definedName>
    <definedName name="SUPERAVIT" localSheetId="0">#REF!</definedName>
    <definedName name="SUPERAVIT">#REF!</definedName>
    <definedName name="SUPERAVIT2005_FNP" localSheetId="0">#REF!</definedName>
    <definedName name="SUPERAVIT2005_FNP">#REF!</definedName>
    <definedName name="SUPERAVITPPC_2005" localSheetId="0">#REF!</definedName>
    <definedName name="SUPERAVITPPC_2005">#REF!</definedName>
    <definedName name="_xlnm.Print_Titles" localSheetId="0">'Anexo 1 '!$1:$5</definedName>
    <definedName name="_xlnm.Print_Titles">#REF!</definedName>
    <definedName name="VTAS2005" localSheetId="0">'Anexo 1 '!$D$32</definedName>
    <definedName name="VTAS2005">'[5]Anexo 1 Minagricultura'!#REF!</definedName>
    <definedName name="xx" localSheetId="0">[12]Ingresos!$C$19</definedName>
    <definedName name="xx">[13]Ingresos!$C$19</definedName>
    <definedName name="Z_4099E833_BB74_4680_85C9_A6CF399D1CE2_.wvu.Cols" localSheetId="0" hidden="1">#REF!,#REF!,#REF!,#REF!</definedName>
    <definedName name="Z_4099E833_BB74_4680_85C9_A6CF399D1CE2_.wvu.Cols" hidden="1">'[5]Nómina 2004'!$C$1:$E$65536,'[5]Nómina 2004'!$H$1:$I$65536,'[5]Nómina 2004'!$L$1:$P$65536,'[5]Nómina 2004'!$AF$1:$AH$65536</definedName>
    <definedName name="Z_4099E833_BB74_4680_85C9_A6CF399D1CE2_.wvu.FilterData" localSheetId="0" hidden="1">#REF!</definedName>
    <definedName name="Z_4099E833_BB74_4680_85C9_A6CF399D1CE2_.wvu.FilterData" hidden="1">#REF!</definedName>
    <definedName name="Z_4099E833_BB74_4680_85C9_A6CF399D1CE2_.wvu.PrintArea" localSheetId="0" hidden="1">'Anexo 1 '!$A$1:$D$39</definedName>
    <definedName name="Z_4099E833_BB74_4680_85C9_A6CF399D1CE2_.wvu.PrintArea" hidden="1">#REF!</definedName>
    <definedName name="Z_4099E833_BB74_4680_85C9_A6CF399D1CE2_.wvu.PrintTitles" localSheetId="0" hidden="1">#REF!</definedName>
    <definedName name="Z_4099E833_BB74_4680_85C9_A6CF399D1CE2_.wvu.PrintTitles" hidden="1">#REF!</definedName>
    <definedName name="Z_4099E833_BB74_4680_85C9_A6CF399D1CE2_.wvu.Rows" localSheetId="0" hidden="1">#REF!,#REF!</definedName>
    <definedName name="Z_4099E833_BB74_4680_85C9_A6CF399D1CE2_.wvu.Rows" hidden="1">'[5]Inversión total en programas'!$A$50:$IV$50,'[5]Inversión total en programas'!$A$60:$IV$63</definedName>
    <definedName name="ZFRONTERA">'[14]Ingresos 2014'!#REF!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N38" i="1" s="1"/>
  <c r="M37" i="1"/>
  <c r="O37" i="1" s="1"/>
  <c r="H37" i="1"/>
  <c r="M36" i="1"/>
  <c r="E36" i="1"/>
  <c r="H36" i="1" s="1"/>
  <c r="N35" i="1"/>
  <c r="M35" i="1"/>
  <c r="H35" i="1"/>
  <c r="O35" i="1" s="1"/>
  <c r="M34" i="1"/>
  <c r="H34" i="1"/>
  <c r="M33" i="1"/>
  <c r="O33" i="1" s="1"/>
  <c r="H33" i="1"/>
  <c r="M32" i="1"/>
  <c r="H32" i="1"/>
  <c r="L31" i="1"/>
  <c r="K31" i="1"/>
  <c r="J31" i="1"/>
  <c r="I31" i="1"/>
  <c r="M31" i="1" s="1"/>
  <c r="G31" i="1"/>
  <c r="F31" i="1"/>
  <c r="F25" i="1" s="1"/>
  <c r="E31" i="1"/>
  <c r="D31" i="1"/>
  <c r="C31" i="1"/>
  <c r="B31" i="1"/>
  <c r="M29" i="1"/>
  <c r="H29" i="1"/>
  <c r="M28" i="1"/>
  <c r="O28" i="1" s="1"/>
  <c r="H28" i="1"/>
  <c r="L27" i="1"/>
  <c r="L25" i="1" s="1"/>
  <c r="K27" i="1"/>
  <c r="J27" i="1"/>
  <c r="I27" i="1"/>
  <c r="I25" i="1" s="1"/>
  <c r="G27" i="1"/>
  <c r="F27" i="1"/>
  <c r="E27" i="1"/>
  <c r="E25" i="1" s="1"/>
  <c r="D27" i="1"/>
  <c r="C27" i="1"/>
  <c r="C25" i="1" s="1"/>
  <c r="B27" i="1"/>
  <c r="K25" i="1"/>
  <c r="J25" i="1"/>
  <c r="B25" i="1"/>
  <c r="M23" i="1"/>
  <c r="H23" i="1"/>
  <c r="M22" i="1"/>
  <c r="N22" i="1" s="1"/>
  <c r="H22" i="1"/>
  <c r="L21" i="1"/>
  <c r="K21" i="1"/>
  <c r="J21" i="1"/>
  <c r="I21" i="1"/>
  <c r="H21" i="1"/>
  <c r="G21" i="1"/>
  <c r="F21" i="1"/>
  <c r="E21" i="1"/>
  <c r="D21" i="1"/>
  <c r="C21" i="1"/>
  <c r="B21" i="1"/>
  <c r="L19" i="1"/>
  <c r="M19" i="1" s="1"/>
  <c r="D19" i="1"/>
  <c r="H19" i="1" s="1"/>
  <c r="L18" i="1"/>
  <c r="D18" i="1"/>
  <c r="H18" i="1" s="1"/>
  <c r="K17" i="1"/>
  <c r="J17" i="1"/>
  <c r="I17" i="1"/>
  <c r="G17" i="1"/>
  <c r="F17" i="1"/>
  <c r="E17" i="1"/>
  <c r="D17" i="1"/>
  <c r="C17" i="1"/>
  <c r="B17" i="1"/>
  <c r="M15" i="1"/>
  <c r="E15" i="1"/>
  <c r="C15" i="1"/>
  <c r="M14" i="1"/>
  <c r="E14" i="1"/>
  <c r="H14" i="1" s="1"/>
  <c r="C14" i="1"/>
  <c r="L13" i="1"/>
  <c r="K13" i="1"/>
  <c r="J13" i="1"/>
  <c r="I13" i="1"/>
  <c r="I11" i="1" s="1"/>
  <c r="G13" i="1"/>
  <c r="G11" i="1" s="1"/>
  <c r="F13" i="1"/>
  <c r="D13" i="1"/>
  <c r="D11" i="1" s="1"/>
  <c r="B13" i="1"/>
  <c r="E13" i="1" l="1"/>
  <c r="E11" i="1" s="1"/>
  <c r="J11" i="1"/>
  <c r="G25" i="1"/>
  <c r="N29" i="1"/>
  <c r="N33" i="1"/>
  <c r="B11" i="1"/>
  <c r="B39" i="1" s="1"/>
  <c r="K11" i="1"/>
  <c r="K39" i="1" s="1"/>
  <c r="O29" i="1"/>
  <c r="C11" i="1"/>
  <c r="O36" i="1"/>
  <c r="M13" i="1"/>
  <c r="N13" i="1" s="1"/>
  <c r="L17" i="1"/>
  <c r="M17" i="1" s="1"/>
  <c r="O22" i="1"/>
  <c r="O34" i="1"/>
  <c r="H31" i="1"/>
  <c r="H13" i="1"/>
  <c r="H17" i="1"/>
  <c r="F11" i="1"/>
  <c r="F39" i="1" s="1"/>
  <c r="M21" i="1"/>
  <c r="O21" i="1" s="1"/>
  <c r="O23" i="1"/>
  <c r="D25" i="1"/>
  <c r="D39" i="1" s="1"/>
  <c r="H39" i="1" s="1"/>
  <c r="O32" i="1"/>
  <c r="O14" i="1"/>
  <c r="N14" i="1"/>
  <c r="H25" i="1"/>
  <c r="C39" i="1"/>
  <c r="E39" i="1"/>
  <c r="G39" i="1"/>
  <c r="O31" i="1"/>
  <c r="N31" i="1"/>
  <c r="H11" i="1"/>
  <c r="J39" i="1"/>
  <c r="I39" i="1"/>
  <c r="M25" i="1"/>
  <c r="L11" i="1"/>
  <c r="L39" i="1" s="1"/>
  <c r="O19" i="1"/>
  <c r="N19" i="1"/>
  <c r="H15" i="1"/>
  <c r="O15" i="1" s="1"/>
  <c r="H27" i="1"/>
  <c r="N32" i="1"/>
  <c r="N34" i="1"/>
  <c r="N36" i="1"/>
  <c r="N23" i="1"/>
  <c r="N28" i="1"/>
  <c r="M18" i="1"/>
  <c r="M27" i="1"/>
  <c r="N37" i="1"/>
  <c r="N21" i="1" l="1"/>
  <c r="N15" i="1"/>
  <c r="O13" i="1"/>
  <c r="O17" i="1"/>
  <c r="N17" i="1"/>
  <c r="M11" i="1"/>
  <c r="O25" i="1"/>
  <c r="N25" i="1"/>
  <c r="N27" i="1"/>
  <c r="O27" i="1"/>
  <c r="M39" i="1"/>
  <c r="N18" i="1"/>
  <c r="O18" i="1"/>
  <c r="O11" i="1" l="1"/>
  <c r="N11" i="1"/>
  <c r="O39" i="1"/>
  <c r="N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Rubio</author>
  </authors>
  <commentList>
    <comment ref="C10" authorId="0" shapeId="0" xr:uid="{00000000-0006-0000-0000-000001000000}">
      <text>
        <r>
          <rPr>
            <b/>
            <sz val="9"/>
            <color indexed="81"/>
            <rFont val="Tahoma"/>
            <family val="2"/>
          </rPr>
          <t>Presupuesto modificado hasta el acuerdo No 12/14</t>
        </r>
      </text>
    </comment>
    <comment ref="O13" authorId="0" shapeId="0" xr:uid="{00000000-0006-0000-0000-000002000000}">
      <text>
        <r>
          <rPr>
            <sz val="9"/>
            <color indexed="81"/>
            <rFont val="Tahoma"/>
            <family val="2"/>
          </rPr>
          <t>En el periodo Octubre diciembre ingreso mayor valor en el recaudo de cuota al contemplado inicialmente</t>
        </r>
      </text>
    </comment>
    <comment ref="D17" authorId="0" shapeId="0" xr:uid="{00000000-0006-0000-0000-000003000000}">
      <text>
        <r>
          <rPr>
            <b/>
            <sz val="8"/>
            <color indexed="81"/>
            <rFont val="Tahoma"/>
            <family val="2"/>
          </rPr>
          <t>el valor estimado corresponde a $ 132.649.368 que corresponde al vr del saldo del beneficio de diciembre y $127.774.921 al estimado de cartera por cobrar año 2014</t>
        </r>
      </text>
    </comment>
    <comment ref="O28" authorId="0" shapeId="0" xr:uid="{00000000-0006-0000-0000-000004000000}">
      <text>
        <r>
          <rPr>
            <sz val="9"/>
            <color indexed="81"/>
            <rFont val="Tahoma"/>
            <family val="2"/>
          </rPr>
          <t>Debido al saldo en las fiducias no obtuvimos los rendimientos esperados en la vigencia</t>
        </r>
      </text>
    </comment>
    <comment ref="O29" authorId="0" shapeId="0" xr:uid="{00000000-0006-0000-0000-000005000000}">
      <text>
        <r>
          <rPr>
            <sz val="9"/>
            <color indexed="81"/>
            <rFont val="Tahoma"/>
            <family val="2"/>
          </rPr>
          <t>Debido al saldo en las fiducias no obtuvimos los rendimientos esperados en la vigencia</t>
        </r>
      </text>
    </comment>
    <comment ref="O32" authorId="0" shapeId="0" xr:uid="{00000000-0006-0000-0000-000006000000}">
      <text>
        <r>
          <rPr>
            <sz val="9"/>
            <color indexed="81"/>
            <rFont val="Tahoma"/>
            <family val="2"/>
          </rPr>
          <t>Se obtuvo mayor recurso por la venta de chapetas y biologico al determinado inicialmente</t>
        </r>
      </text>
    </comment>
    <comment ref="O33" authorId="0" shapeId="0" xr:uid="{00000000-0006-0000-0000-000007000000}">
      <text>
        <r>
          <rPr>
            <sz val="9"/>
            <color indexed="81"/>
            <rFont val="Tahoma"/>
            <family val="2"/>
          </rPr>
          <t>Se recupero cartera de recaudadores correspondiente a la vigencia actual, e ingreso por incapacidades</t>
        </r>
      </text>
    </comment>
    <comment ref="A34" authorId="0" shapeId="0" xr:uid="{00000000-0006-0000-0000-000008000000}">
      <text>
        <r>
          <rPr>
            <b/>
            <sz val="9"/>
            <color indexed="81"/>
            <rFont val="Tahoma"/>
            <family val="2"/>
          </rPr>
          <t>Oscar Rubio:</t>
        </r>
        <r>
          <rPr>
            <sz val="9"/>
            <color indexed="81"/>
            <rFont val="Tahoma"/>
            <family val="2"/>
          </rPr>
          <t xml:space="preserve">
Aprovechamiento, intereses mora distribuidores y comites,ajuste diferencia en cambio importaciones</t>
        </r>
      </text>
    </comment>
    <comment ref="O34" authorId="0" shapeId="0" xr:uid="{00000000-0006-0000-0000-000009000000}">
      <text>
        <r>
          <rPr>
            <sz val="9"/>
            <color indexed="81"/>
            <rFont val="Tahoma"/>
            <family val="2"/>
          </rPr>
          <t>Se obtuvieron menos recursos a los estimados inicialmente en intereses de mora y diferencia en cambio</t>
        </r>
        <r>
          <rPr>
            <b/>
            <sz val="9"/>
            <color indexed="81"/>
            <rFont val="Tahoma"/>
            <family val="2"/>
          </rPr>
          <t xml:space="preserve"> </t>
        </r>
      </text>
    </comment>
    <comment ref="A35" authorId="0" shapeId="0" xr:uid="{00000000-0006-0000-0000-00000A000000}">
      <text>
        <r>
          <rPr>
            <b/>
            <sz val="9"/>
            <color indexed="81"/>
            <rFont val="Tahoma"/>
            <family val="2"/>
          </rPr>
          <t>Oscar Rubio:</t>
        </r>
        <r>
          <rPr>
            <sz val="9"/>
            <color indexed="81"/>
            <rFont val="Tahoma"/>
            <family val="2"/>
          </rPr>
          <t xml:space="preserve">
Intereses recaudadores,Publicaciones,tarifas centro de serv.financieros,feria carne de cerdo</t>
        </r>
      </text>
    </comment>
    <comment ref="O35" authorId="0" shapeId="0" xr:uid="{00000000-0006-0000-0000-00000B000000}">
      <text>
        <r>
          <rPr>
            <sz val="9"/>
            <color indexed="81"/>
            <rFont val="Tahoma"/>
            <family val="2"/>
          </rPr>
          <t>Se recupero cartera de recaudadores correspondiente a vigencia años anteriores y se obtuvo mayor valor venta de publicaciones de agroexpo a lo esperado</t>
        </r>
      </text>
    </comment>
    <comment ref="E36" authorId="0" shapeId="0" xr:uid="{00000000-0006-0000-0000-00000C000000}">
      <text>
        <r>
          <rPr>
            <sz val="8"/>
            <color indexed="81"/>
            <rFont val="Tahoma"/>
            <family val="2"/>
          </rPr>
          <t>Adición conv Pereira$71,256,850,Secretaria Antioquia$1,250,000,000, MADR$3,500,000,000</t>
        </r>
      </text>
    </comment>
    <comment ref="O36" authorId="0" shapeId="0" xr:uid="{00000000-0006-0000-0000-00000D000000}">
      <text>
        <r>
          <rPr>
            <sz val="9"/>
            <color indexed="81"/>
            <rFont val="Tahoma"/>
            <family val="2"/>
          </rPr>
          <t>El Convenio de Cooperación Técnica y Científica 2015036 con el MADR fue suscrito el 15 de mayo de 2015 y recibido el primer desembolso el 8 de julio del mismo año. La planeación inicial de las actividades a realizar en el convenio estaba prevista con una duración de nueve meses, la cual tuvo que ser modificada a 6 meses para lograr el objetivo del Convenio. , aunque el recurso disponible en el Convenio no fue ejecutado en su totalidad, las metas fueron logradas y en algunas actividades los indicadores fueron superiores a los propuestos en la propuesta inicial aprobada por el MADR.</t>
        </r>
      </text>
    </comment>
    <comment ref="E37" authorId="0" shapeId="0" xr:uid="{00000000-0006-0000-0000-00000E000000}">
      <text>
        <r>
          <rPr>
            <sz val="8"/>
            <color indexed="81"/>
            <rFont val="Tahoma"/>
            <family val="2"/>
          </rPr>
          <t>Adición conv Pereira$71,256,850,Secretaria Antioquia$1,250,000,000, MADR$3,500,000,000</t>
        </r>
      </text>
    </comment>
    <comment ref="O37" authorId="0" shapeId="0" xr:uid="{00000000-0006-0000-0000-00000F000000}">
      <text>
        <r>
          <rPr>
            <sz val="9"/>
            <color indexed="81"/>
            <rFont val="Tahoma"/>
            <family val="2"/>
          </rPr>
          <t>Que durante la vigencia se logró la firma del convenio 2015-0906 con  MADR, el cual contribuyo con recursos que permiten mantener los estatutos sanitarios del sector porcicola en el país. Inicialmente  se planteó duración del convenio por periodo de tres meses (octubre-noviembre y diciembre), lastimosamente  primer desembolso se realizó por parte del MADR hasta 25 noviembre,  razón por la cual no se logró ejecutar el cien por ciento del recurso estipulado.</t>
        </r>
      </text>
    </comment>
  </commentList>
</comments>
</file>

<file path=xl/sharedStrings.xml><?xml version="1.0" encoding="utf-8"?>
<sst xmlns="http://schemas.openxmlformats.org/spreadsheetml/2006/main" count="61" uniqueCount="39">
  <si>
    <t>MINISTERIO DE AGRICULTURA Y DESARROLLO RURAL</t>
  </si>
  <si>
    <t>DIRECCIÓN DE PLANEACIÓN Y SEGUIMIENTO PRESUPUESTAL</t>
  </si>
  <si>
    <t>EJECUCIÓN DE INGRESOS ENERO-DICIEMBRE 2015</t>
  </si>
  <si>
    <t>ANEXO 1</t>
  </si>
  <si>
    <t>CUENTAS</t>
  </si>
  <si>
    <t>PRESUPUESTO</t>
  </si>
  <si>
    <t>ACUERDO 5/15</t>
  </si>
  <si>
    <t>ACUERDO 8/15</t>
  </si>
  <si>
    <t>ACUERDO 11/15</t>
  </si>
  <si>
    <t>EJECUCIÓN ENE-MAR 2015</t>
  </si>
  <si>
    <t>EJECUCIÓN ABR-JUN 2015</t>
  </si>
  <si>
    <t>EJECUCIÓN JUL-SEP 2015</t>
  </si>
  <si>
    <t>EJECUCIÓN OCT-DIC 2015</t>
  </si>
  <si>
    <t>ACUERDO 4/16</t>
  </si>
  <si>
    <t>% EJECUCIÓN 2015</t>
  </si>
  <si>
    <t>INICIAL</t>
  </si>
  <si>
    <t>MODIFICADO</t>
  </si>
  <si>
    <t>DEFINITIVO</t>
  </si>
  <si>
    <t>AÑO 2014</t>
  </si>
  <si>
    <t>AÑO 2015</t>
  </si>
  <si>
    <t>INGRESOS OPERACIONALES</t>
  </si>
  <si>
    <t xml:space="preserve">CUOTA DE FOMENTO PORCÍCOLA </t>
  </si>
  <si>
    <t>Cuota de Fomento</t>
  </si>
  <si>
    <t>Cuota de Erradicación Peste Porcina Clásica</t>
  </si>
  <si>
    <t>CUOTA VIGENCIAS ANTERIORES</t>
  </si>
  <si>
    <t>SUPERÁVIT VIGENCIAS ANTERIORES</t>
  </si>
  <si>
    <t>INGRESOS NO OPERACIONALES</t>
  </si>
  <si>
    <t>INGRESOS FINANCIEROS</t>
  </si>
  <si>
    <t>Rendimientos Financieros FNP</t>
  </si>
  <si>
    <t>Rendimientos Financieros PPC</t>
  </si>
  <si>
    <t>OTROS INGRESOS</t>
  </si>
  <si>
    <t>Ventas Programa PPC</t>
  </si>
  <si>
    <t>Financieros FNP</t>
  </si>
  <si>
    <t>Financieros PPC</t>
  </si>
  <si>
    <t>Extraordinarios FNP</t>
  </si>
  <si>
    <t>Programas y proyectos FNP</t>
  </si>
  <si>
    <t>Programas y proyectos PPC</t>
  </si>
  <si>
    <t>TOTAL INGRESOS</t>
  </si>
  <si>
    <t>TOTAL EJECUCIÓN DEFINITIVA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</si>
</sst>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_(* \(#,##0\);_(* &quot;-&quot;??_);_(@_)"/>
    <numFmt numFmtId="168" formatCode="_ [$€-2]\ * #,##0.00_ ;_ [$€-2]\ * \-#,##0.00_ ;_ [$€-2]\ * &quot;-&quot;??_ "/>
    <numFmt numFmtId="169" formatCode="_ * #,##0.00_ ;_ * \-#,##0.00_ ;_ * &quot;-&quot;??_ ;_ @_ "/>
    <numFmt numFmtId="170" formatCode="_ * #,##0_ ;_ * \-#,##0_ ;_ * &quot;-&quot;??_ ;_ @_ "/>
  </numFmts>
  <fonts count="9" x14ac:knownFonts="1">
    <font>
      <sz val="10"/>
      <name val="Arial"/>
    </font>
    <font>
      <sz val="10"/>
      <name val="Arial"/>
      <family val="2"/>
    </font>
    <font>
      <sz val="11"/>
      <name val="Arial"/>
      <family val="2"/>
    </font>
    <font>
      <sz val="10"/>
      <name val="Comic Sans MS"/>
      <family val="4"/>
    </font>
    <font>
      <b/>
      <sz val="1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8">
    <border>
      <left/>
      <right/>
      <top/>
      <bottom/>
      <diagonal/>
    </border>
    <border>
      <left style="double">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thin">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style="double">
        <color indexed="64"/>
      </right>
      <top/>
      <bottom style="thin">
        <color indexed="55"/>
      </bottom>
      <diagonal/>
    </border>
    <border>
      <left style="double">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thin">
        <color indexed="55"/>
      </bottom>
      <diagonal/>
    </border>
    <border>
      <left/>
      <right style="medium">
        <color indexed="64"/>
      </right>
      <top style="thin">
        <color indexed="55"/>
      </top>
      <bottom style="thin">
        <color indexed="55"/>
      </bottom>
      <diagonal/>
    </border>
    <border>
      <left/>
      <right style="double">
        <color indexed="64"/>
      </right>
      <top style="thin">
        <color indexed="55"/>
      </top>
      <bottom style="thin">
        <color indexed="55"/>
      </bottom>
      <diagonal/>
    </border>
    <border>
      <left style="double">
        <color indexed="64"/>
      </left>
      <right style="medium">
        <color indexed="64"/>
      </right>
      <top/>
      <bottom style="thin">
        <color indexed="55"/>
      </bottom>
      <diagonal/>
    </border>
    <border>
      <left style="medium">
        <color indexed="64"/>
      </left>
      <right style="medium">
        <color indexed="64"/>
      </right>
      <top/>
      <bottom style="thin">
        <color indexed="55"/>
      </bottom>
      <diagonal/>
    </border>
    <border>
      <left/>
      <right style="medium">
        <color indexed="64"/>
      </right>
      <top/>
      <bottom style="thin">
        <color indexed="55"/>
      </bottom>
      <diagonal/>
    </border>
    <border>
      <left style="double">
        <color indexed="64"/>
      </left>
      <right style="medium">
        <color indexed="64"/>
      </right>
      <top style="thin">
        <color indexed="55"/>
      </top>
      <bottom/>
      <diagonal/>
    </border>
    <border>
      <left/>
      <right style="medium">
        <color indexed="64"/>
      </right>
      <top style="thin">
        <color indexed="55"/>
      </top>
      <bottom/>
      <diagonal/>
    </border>
    <border>
      <left style="medium">
        <color indexed="64"/>
      </left>
      <right style="medium">
        <color indexed="64"/>
      </right>
      <top style="thin">
        <color indexed="55"/>
      </top>
      <bottom/>
      <diagonal/>
    </border>
    <border>
      <left/>
      <right style="double">
        <color indexed="64"/>
      </right>
      <top style="thin">
        <color indexed="55"/>
      </top>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s>
  <cellStyleXfs count="7">
    <xf numFmtId="168"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166"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cellStyleXfs>
  <cellXfs count="70">
    <xf numFmtId="168" fontId="0" fillId="0" borderId="0" xfId="0"/>
    <xf numFmtId="0" fontId="2" fillId="0" borderId="0" xfId="3" applyFont="1" applyFill="1"/>
    <xf numFmtId="167" fontId="2" fillId="0" borderId="0" xfId="4" applyNumberFormat="1" applyFont="1" applyFill="1"/>
    <xf numFmtId="0" fontId="3" fillId="0" borderId="0" xfId="3" applyFont="1"/>
    <xf numFmtId="44" fontId="3" fillId="0" borderId="0" xfId="2" applyFont="1"/>
    <xf numFmtId="10" fontId="3" fillId="0" borderId="0" xfId="3" applyNumberFormat="1" applyFont="1"/>
    <xf numFmtId="0" fontId="4" fillId="0" borderId="0" xfId="3" applyFont="1" applyFill="1" applyAlignment="1">
      <alignment horizontal="centerContinuous"/>
    </xf>
    <xf numFmtId="167" fontId="2" fillId="0" borderId="0" xfId="4" applyNumberFormat="1" applyFont="1" applyFill="1" applyAlignment="1">
      <alignment horizontal="centerContinuous"/>
    </xf>
    <xf numFmtId="0" fontId="2" fillId="0" borderId="0" xfId="3" applyFont="1" applyFill="1" applyAlignment="1">
      <alignment horizontal="centerContinuous"/>
    </xf>
    <xf numFmtId="0" fontId="3" fillId="0" borderId="0" xfId="3" applyFont="1" applyFill="1"/>
    <xf numFmtId="165" fontId="0" fillId="0" borderId="0" xfId="0" applyNumberFormat="1"/>
    <xf numFmtId="0" fontId="4" fillId="0" borderId="0" xfId="3" applyFont="1" applyFill="1" applyBorder="1" applyAlignment="1">
      <alignment horizontal="center"/>
    </xf>
    <xf numFmtId="0" fontId="4" fillId="2" borderId="2" xfId="3" applyFont="1" applyFill="1" applyBorder="1" applyAlignment="1">
      <alignment horizontal="center" wrapText="1"/>
    </xf>
    <xf numFmtId="0" fontId="4" fillId="2" borderId="5" xfId="3" applyFont="1" applyFill="1" applyBorder="1" applyAlignment="1">
      <alignment horizontal="center" wrapText="1"/>
    </xf>
    <xf numFmtId="0" fontId="4" fillId="2" borderId="8" xfId="3" applyFont="1" applyFill="1" applyBorder="1" applyAlignment="1">
      <alignment horizontal="center" wrapText="1"/>
    </xf>
    <xf numFmtId="0" fontId="4" fillId="0" borderId="10" xfId="3" applyFont="1" applyFill="1" applyBorder="1" applyAlignment="1">
      <alignment horizontal="left" wrapText="1"/>
    </xf>
    <xf numFmtId="167" fontId="4" fillId="3" borderId="11" xfId="4" applyNumberFormat="1" applyFont="1" applyFill="1" applyBorder="1" applyAlignment="1">
      <alignment horizontal="center" wrapText="1"/>
    </xf>
    <xf numFmtId="167" fontId="4" fillId="3" borderId="12" xfId="4" applyNumberFormat="1" applyFont="1" applyFill="1" applyBorder="1" applyAlignment="1">
      <alignment horizontal="center" wrapText="1"/>
    </xf>
    <xf numFmtId="10" fontId="4" fillId="0" borderId="13" xfId="4" applyNumberFormat="1" applyFont="1" applyFill="1" applyBorder="1" applyAlignment="1">
      <alignment wrapText="1"/>
    </xf>
    <xf numFmtId="0" fontId="2" fillId="0" borderId="14" xfId="3" applyFont="1" applyFill="1" applyBorder="1" applyAlignment="1">
      <alignment wrapText="1"/>
    </xf>
    <xf numFmtId="170" fontId="2" fillId="3" borderId="15" xfId="5" applyNumberFormat="1" applyFont="1" applyFill="1" applyBorder="1" applyAlignment="1">
      <alignment wrapText="1"/>
    </xf>
    <xf numFmtId="170" fontId="2" fillId="3" borderId="16" xfId="5" applyNumberFormat="1" applyFont="1" applyFill="1" applyBorder="1" applyAlignment="1">
      <alignment wrapText="1"/>
    </xf>
    <xf numFmtId="10" fontId="2" fillId="3" borderId="17" xfId="5" applyNumberFormat="1" applyFont="1" applyFill="1" applyBorder="1" applyAlignment="1">
      <alignment wrapText="1"/>
    </xf>
    <xf numFmtId="0" fontId="4" fillId="0" borderId="18" xfId="3" applyFont="1" applyFill="1" applyBorder="1" applyAlignment="1">
      <alignment wrapText="1"/>
    </xf>
    <xf numFmtId="167" fontId="4" fillId="3" borderId="19" xfId="4" applyNumberFormat="1" applyFont="1" applyFill="1" applyBorder="1" applyAlignment="1">
      <alignment wrapText="1"/>
    </xf>
    <xf numFmtId="167" fontId="4" fillId="0" borderId="20" xfId="4" applyNumberFormat="1" applyFont="1" applyFill="1" applyBorder="1" applyAlignment="1">
      <alignment wrapText="1"/>
    </xf>
    <xf numFmtId="170" fontId="2" fillId="0" borderId="16" xfId="5" applyNumberFormat="1" applyFont="1" applyFill="1" applyBorder="1" applyAlignment="1">
      <alignment wrapText="1"/>
    </xf>
    <xf numFmtId="164" fontId="2" fillId="0" borderId="16" xfId="6" applyNumberFormat="1" applyFont="1" applyFill="1" applyBorder="1"/>
    <xf numFmtId="164" fontId="2" fillId="0" borderId="16" xfId="1" applyNumberFormat="1" applyFont="1" applyFill="1" applyBorder="1"/>
    <xf numFmtId="10" fontId="2" fillId="0" borderId="17" xfId="5" applyNumberFormat="1" applyFont="1" applyFill="1" applyBorder="1" applyAlignment="1">
      <alignment wrapText="1"/>
    </xf>
    <xf numFmtId="170" fontId="3" fillId="0" borderId="0" xfId="3" applyNumberFormat="1" applyFont="1"/>
    <xf numFmtId="0" fontId="4" fillId="0" borderId="14" xfId="3" applyFont="1" applyFill="1" applyBorder="1" applyAlignment="1">
      <alignment wrapText="1"/>
    </xf>
    <xf numFmtId="170" fontId="4" fillId="3" borderId="15" xfId="5" applyNumberFormat="1" applyFont="1" applyFill="1" applyBorder="1" applyAlignment="1">
      <alignment wrapText="1"/>
    </xf>
    <xf numFmtId="170" fontId="4" fillId="0" borderId="16" xfId="5" applyNumberFormat="1" applyFont="1" applyFill="1" applyBorder="1" applyAlignment="1">
      <alignment wrapText="1"/>
    </xf>
    <xf numFmtId="10" fontId="4" fillId="0" borderId="17" xfId="5" applyNumberFormat="1" applyFont="1" applyFill="1" applyBorder="1" applyAlignment="1">
      <alignment wrapText="1"/>
    </xf>
    <xf numFmtId="170" fontId="2" fillId="0" borderId="15" xfId="5" applyNumberFormat="1" applyFont="1" applyFill="1" applyBorder="1" applyAlignment="1">
      <alignment wrapText="1"/>
    </xf>
    <xf numFmtId="170" fontId="4" fillId="3" borderId="19" xfId="5" applyNumberFormat="1" applyFont="1" applyFill="1" applyBorder="1" applyAlignment="1">
      <alignment wrapText="1"/>
    </xf>
    <xf numFmtId="170" fontId="4" fillId="0" borderId="19" xfId="5" applyNumberFormat="1" applyFont="1" applyFill="1" applyBorder="1" applyAlignment="1">
      <alignment wrapText="1"/>
    </xf>
    <xf numFmtId="170" fontId="4" fillId="0" borderId="20" xfId="5" applyNumberFormat="1" applyFont="1" applyFill="1" applyBorder="1" applyAlignment="1">
      <alignment wrapText="1"/>
    </xf>
    <xf numFmtId="10" fontId="4" fillId="0" borderId="13" xfId="5" applyNumberFormat="1" applyFont="1" applyFill="1" applyBorder="1" applyAlignment="1">
      <alignment wrapText="1"/>
    </xf>
    <xf numFmtId="170" fontId="2" fillId="3" borderId="16" xfId="6" applyNumberFormat="1" applyFont="1" applyFill="1" applyBorder="1" applyAlignment="1">
      <alignment wrapText="1"/>
    </xf>
    <xf numFmtId="170" fontId="2" fillId="0" borderId="16" xfId="6" applyNumberFormat="1" applyFont="1" applyFill="1" applyBorder="1" applyAlignment="1">
      <alignment wrapText="1"/>
    </xf>
    <xf numFmtId="10" fontId="2" fillId="0" borderId="17" xfId="6" applyNumberFormat="1" applyFont="1" applyFill="1" applyBorder="1" applyAlignment="1">
      <alignment wrapText="1"/>
    </xf>
    <xf numFmtId="170" fontId="4" fillId="0" borderId="15" xfId="5" applyNumberFormat="1" applyFont="1" applyFill="1" applyBorder="1" applyAlignment="1">
      <alignment wrapText="1"/>
    </xf>
    <xf numFmtId="0" fontId="2" fillId="0" borderId="21" xfId="3" applyFont="1" applyFill="1" applyBorder="1" applyAlignment="1">
      <alignment wrapText="1"/>
    </xf>
    <xf numFmtId="170" fontId="2" fillId="0" borderId="22" xfId="5" applyNumberFormat="1" applyFont="1" applyFill="1" applyBorder="1" applyAlignment="1">
      <alignment wrapText="1"/>
    </xf>
    <xf numFmtId="170" fontId="2" fillId="0" borderId="23" xfId="5" applyNumberFormat="1" applyFont="1" applyFill="1" applyBorder="1" applyAlignment="1">
      <alignment wrapText="1"/>
    </xf>
    <xf numFmtId="10" fontId="2" fillId="0" borderId="24" xfId="5" applyNumberFormat="1" applyFont="1" applyFill="1" applyBorder="1" applyAlignment="1">
      <alignment wrapText="1"/>
    </xf>
    <xf numFmtId="170" fontId="2" fillId="3" borderId="22" xfId="5" applyNumberFormat="1" applyFont="1" applyFill="1" applyBorder="1" applyAlignment="1">
      <alignment wrapText="1"/>
    </xf>
    <xf numFmtId="164" fontId="2" fillId="0" borderId="16" xfId="5" applyNumberFormat="1" applyFont="1" applyFill="1" applyBorder="1"/>
    <xf numFmtId="164" fontId="2" fillId="3" borderId="22" xfId="5" applyNumberFormat="1" applyFont="1" applyFill="1" applyBorder="1"/>
    <xf numFmtId="170" fontId="2" fillId="3" borderId="23" xfId="5" applyNumberFormat="1" applyFont="1" applyFill="1" applyBorder="1" applyAlignment="1">
      <alignment wrapText="1"/>
    </xf>
    <xf numFmtId="10" fontId="2" fillId="3" borderId="24" xfId="5" applyNumberFormat="1" applyFont="1" applyFill="1" applyBorder="1" applyAlignment="1">
      <alignment wrapText="1"/>
    </xf>
    <xf numFmtId="0" fontId="4" fillId="0" borderId="25" xfId="3" applyFont="1" applyFill="1" applyBorder="1" applyAlignment="1">
      <alignment wrapText="1"/>
    </xf>
    <xf numFmtId="170" fontId="4" fillId="3" borderId="26" xfId="3" applyNumberFormat="1" applyFont="1" applyFill="1" applyBorder="1" applyAlignment="1">
      <alignment wrapText="1"/>
    </xf>
    <xf numFmtId="164" fontId="4" fillId="0" borderId="26" xfId="0" applyNumberFormat="1" applyFont="1" applyFill="1" applyBorder="1"/>
    <xf numFmtId="10" fontId="4" fillId="3" borderId="27" xfId="3" applyNumberFormat="1" applyFont="1" applyFill="1" applyBorder="1" applyAlignment="1">
      <alignment wrapText="1"/>
    </xf>
    <xf numFmtId="0" fontId="1" fillId="0" borderId="0" xfId="3"/>
    <xf numFmtId="167" fontId="3" fillId="0" borderId="0" xfId="4" applyNumberFormat="1" applyFont="1"/>
    <xf numFmtId="0" fontId="4" fillId="2" borderId="2"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8" xfId="3" applyFont="1" applyFill="1" applyBorder="1" applyAlignment="1">
      <alignment horizontal="center" vertical="center" wrapText="1"/>
    </xf>
    <xf numFmtId="10" fontId="4" fillId="2" borderId="3" xfId="3" applyNumberFormat="1" applyFont="1" applyFill="1" applyBorder="1" applyAlignment="1">
      <alignment horizontal="center" vertical="center" wrapText="1"/>
    </xf>
    <xf numFmtId="10" fontId="4" fillId="2" borderId="6" xfId="3" applyNumberFormat="1" applyFont="1" applyFill="1" applyBorder="1" applyAlignment="1">
      <alignment horizontal="center" vertical="center" wrapText="1"/>
    </xf>
    <xf numFmtId="10" fontId="4" fillId="2" borderId="9" xfId="3" applyNumberFormat="1" applyFont="1" applyFill="1" applyBorder="1" applyAlignment="1">
      <alignment horizontal="center" vertical="center" wrapText="1"/>
    </xf>
    <xf numFmtId="0" fontId="4" fillId="0" borderId="0" xfId="3" applyFont="1" applyFill="1" applyAlignment="1">
      <alignment horizontal="center"/>
    </xf>
    <xf numFmtId="0" fontId="4" fillId="0" borderId="0" xfId="3" applyFont="1" applyFill="1" applyBorder="1" applyAlignment="1">
      <alignment horizontal="center"/>
    </xf>
    <xf numFmtId="0" fontId="4" fillId="2" borderId="1" xfId="3" applyFont="1" applyFill="1" applyBorder="1" applyAlignment="1">
      <alignment horizontal="center" wrapText="1"/>
    </xf>
    <xf numFmtId="0" fontId="4" fillId="2" borderId="4" xfId="3" applyFont="1" applyFill="1" applyBorder="1" applyAlignment="1">
      <alignment horizontal="center" wrapText="1"/>
    </xf>
    <xf numFmtId="0" fontId="4" fillId="2" borderId="7" xfId="3" applyFont="1" applyFill="1" applyBorder="1" applyAlignment="1">
      <alignment horizontal="center" wrapText="1"/>
    </xf>
  </cellXfs>
  <cellStyles count="7">
    <cellStyle name="Millares" xfId="1" builtinId="3"/>
    <cellStyle name="Millares_Formato Presupuesto Minagricultura 2" xfId="5" xr:uid="{00000000-0005-0000-0000-000001000000}"/>
    <cellStyle name="Millares_INGRESOS 2005 2" xfId="4" xr:uid="{00000000-0005-0000-0000-000002000000}"/>
    <cellStyle name="Moneda" xfId="2" builtinId="4"/>
    <cellStyle name="Normal" xfId="0" builtinId="0"/>
    <cellStyle name="Normal 10 2" xfId="3" xr:uid="{00000000-0005-0000-0000-000005000000}"/>
    <cellStyle name="Porcentaje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efeControlRegional\Presupuesto%202008\Presupuesto%20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orgeOrtiz/Desktop/PPC2013/PRESUPUESTO%202014/PRESUPUESTO%20DEFINITIVO%202014%20NOV/Desagregado%20PPC%202014%20%20definit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ONTABILIDAD\ANEXO%20CIERRE%20DE%20INGRESOS%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241;o%202010\CIERRES%202010\ACUERDOS%202010\ANEXO%20ACUERDO%206-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241;o%202014/PRESUPUESTO%202014/PRESUPUESTO%202014%20V.4/Presupuesto%202014%20version%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41;o%202015/ACUERDOS/ACUERDOS%20DEFINITIVOS/ANEXO%20ACUERDO%205-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sheetData sheetId="2"/>
      <sheetData sheetId="3">
        <row r="50">
          <cell r="A50" t="str">
            <v>Cadena avícola porcícola</v>
          </cell>
        </row>
      </sheetData>
      <sheetData sheetId="4"/>
      <sheetData sheetId="5"/>
      <sheetData sheetId="6">
        <row r="5">
          <cell r="E5" t="str">
            <v xml:space="preserve">FECHA </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8" refreshError="1"/>
      <sheetData sheetId="9" refreshError="1"/>
      <sheetData sheetId="10" refreshError="1">
        <row r="5">
          <cell r="E5" t="str">
            <v xml:space="preserve">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xml:space="preserve">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Superavit 2013"/>
      <sheetName val="Ejecución ingresos 2013"/>
      <sheetName val="Ejecucion de gastos  2013"/>
      <sheetName val="Anexo 2 "/>
      <sheetName val="Anexo 3"/>
      <sheetName val="Anexo 4"/>
      <sheetName val="Funcionamiento"/>
      <sheetName val="Nómina y honorarios 2014"/>
      <sheetName val="Comparativo nómina 2013-2014"/>
      <sheetName val="Comparativo gastos personal "/>
    </sheetNames>
    <sheetDataSet>
      <sheetData sheetId="0">
        <row r="2">
          <cell r="A2" t="str">
            <v>MINISTERIO DE AGRICULTURA Y DESARROLLO RURAL</v>
          </cell>
        </row>
      </sheetData>
      <sheetData sheetId="1">
        <row r="2">
          <cell r="A2" t="str">
            <v>MINISTERIO DE AGRICULTURA Y DESARROLLO RURAL</v>
          </cell>
        </row>
      </sheetData>
      <sheetData sheetId="2">
        <row r="1">
          <cell r="A1" t="str">
            <v xml:space="preserve"> MOVIMIENTO PPC 2013</v>
          </cell>
        </row>
      </sheetData>
      <sheetData sheetId="3">
        <row r="2">
          <cell r="A2" t="str">
            <v>SUPUESTOS CALCULO DE INGRESOS PPC</v>
          </cell>
        </row>
      </sheetData>
      <sheetData sheetId="4">
        <row r="9">
          <cell r="B9" t="str">
            <v>SUPERAVIT PROYECTADO  AÑO 2013</v>
          </cell>
        </row>
      </sheetData>
      <sheetData sheetId="5">
        <row r="3">
          <cell r="B3" t="str">
            <v>EJECUCIÓN PROYECTADA DE INGRESOS AÑO 2013</v>
          </cell>
        </row>
      </sheetData>
      <sheetData sheetId="6">
        <row r="1">
          <cell r="A1" t="str">
            <v>MINISTERIO DE AGRICULTURA  Y DESARROLLO RURAL</v>
          </cell>
        </row>
      </sheetData>
      <sheetData sheetId="7">
        <row r="1">
          <cell r="A1" t="str">
            <v>MINISTERIO DE AGRICULTURA  Y DESARROLLO RURAL</v>
          </cell>
        </row>
      </sheetData>
      <sheetData sheetId="8">
        <row r="1">
          <cell r="A1" t="str">
            <v>MINISTERIO DE AGRICULTURA Y DESARROLLO RURAL</v>
          </cell>
        </row>
      </sheetData>
      <sheetData sheetId="9">
        <row r="1">
          <cell r="A1" t="str">
            <v>MINISTERIO DE AGRICULTURA Y DESARROLLO RURAL</v>
          </cell>
        </row>
      </sheetData>
      <sheetData sheetId="10">
        <row r="2">
          <cell r="A2" t="str">
            <v>GASTOS GENERALES</v>
          </cell>
        </row>
      </sheetData>
      <sheetData sheetId="11">
        <row r="4">
          <cell r="A4" t="str">
            <v>FONDO NACIONAL DE LA PORCICULTURA</v>
          </cell>
        </row>
      </sheetData>
      <sheetData sheetId="12">
        <row r="1">
          <cell r="D1" t="str">
            <v>FONDO NACIONAL DE LA PORCICULTURA</v>
          </cell>
        </row>
      </sheetData>
      <sheetData sheetId="13">
        <row r="6">
          <cell r="B6" t="str">
            <v>Información obtenida hasta el acuerdo No 14 de 2013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P488"/>
  <sheetViews>
    <sheetView tabSelected="1" zoomScaleNormal="100" zoomScaleSheetLayoutView="80" workbookViewId="0">
      <pane xSplit="1" ySplit="10" topLeftCell="D14" activePane="bottomRight" state="frozen"/>
      <selection activeCell="X27" sqref="X27"/>
      <selection pane="topRight" activeCell="X27" sqref="X27"/>
      <selection pane="bottomLeft" activeCell="X27" sqref="X27"/>
      <selection pane="bottomRight" activeCell="O8" sqref="O8:O10"/>
    </sheetView>
  </sheetViews>
  <sheetFormatPr baseColWidth="10" defaultRowHeight="15" outlineLevelCol="1" x14ac:dyDescent="0.3"/>
  <cols>
    <col min="1" max="1" width="35.5703125" style="3" customWidth="1"/>
    <col min="2" max="2" width="19.85546875" style="58" hidden="1" customWidth="1"/>
    <col min="3" max="3" width="19.42578125" style="58" hidden="1" customWidth="1"/>
    <col min="4" max="4" width="20.5703125" style="3" customWidth="1"/>
    <col min="5" max="7" width="20.5703125" style="3" hidden="1" customWidth="1" outlineLevel="1"/>
    <col min="8" max="8" width="20.5703125" style="3" customWidth="1" collapsed="1"/>
    <col min="9" max="9" width="17.28515625" style="3" hidden="1" customWidth="1" outlineLevel="1"/>
    <col min="10" max="12" width="18" style="3" hidden="1" customWidth="1" outlineLevel="1"/>
    <col min="13" max="13" width="23.28515625" style="3" customWidth="1" collapsed="1"/>
    <col min="14" max="14" width="19.140625" style="3" customWidth="1"/>
    <col min="15" max="15" width="17.7109375" style="5" bestFit="1" customWidth="1"/>
    <col min="16" max="16" width="12" style="3" bestFit="1" customWidth="1"/>
    <col min="17" max="17" width="11.85546875" style="3" bestFit="1" customWidth="1"/>
    <col min="18" max="18" width="12" style="3" bestFit="1" customWidth="1"/>
    <col min="19" max="256" width="11.42578125" style="3"/>
    <col min="257" max="257" width="35.5703125" style="3" customWidth="1"/>
    <col min="258" max="259" width="0" style="3" hidden="1" customWidth="1"/>
    <col min="260" max="260" width="20.5703125" style="3" customWidth="1"/>
    <col min="261" max="264" width="0" style="3" hidden="1" customWidth="1"/>
    <col min="265" max="265" width="20.5703125" style="3" customWidth="1"/>
    <col min="266" max="266" width="17.28515625" style="3" customWidth="1"/>
    <col min="267" max="267" width="18" style="3" bestFit="1" customWidth="1"/>
    <col min="268" max="269" width="18" style="3" customWidth="1"/>
    <col min="270" max="271" width="17.7109375" style="3" bestFit="1" customWidth="1"/>
    <col min="272" max="272" width="12" style="3" bestFit="1" customWidth="1"/>
    <col min="273" max="273" width="11.85546875" style="3" bestFit="1" customWidth="1"/>
    <col min="274" max="274" width="12" style="3" bestFit="1" customWidth="1"/>
    <col min="275" max="512" width="11.42578125" style="3"/>
    <col min="513" max="513" width="35.5703125" style="3" customWidth="1"/>
    <col min="514" max="515" width="0" style="3" hidden="1" customWidth="1"/>
    <col min="516" max="516" width="20.5703125" style="3" customWidth="1"/>
    <col min="517" max="520" width="0" style="3" hidden="1" customWidth="1"/>
    <col min="521" max="521" width="20.5703125" style="3" customWidth="1"/>
    <col min="522" max="522" width="17.28515625" style="3" customWidth="1"/>
    <col min="523" max="523" width="18" style="3" bestFit="1" customWidth="1"/>
    <col min="524" max="525" width="18" style="3" customWidth="1"/>
    <col min="526" max="527" width="17.7109375" style="3" bestFit="1" customWidth="1"/>
    <col min="528" max="528" width="12" style="3" bestFit="1" customWidth="1"/>
    <col min="529" max="529" width="11.85546875" style="3" bestFit="1" customWidth="1"/>
    <col min="530" max="530" width="12" style="3" bestFit="1" customWidth="1"/>
    <col min="531" max="768" width="11.42578125" style="3"/>
    <col min="769" max="769" width="35.5703125" style="3" customWidth="1"/>
    <col min="770" max="771" width="0" style="3" hidden="1" customWidth="1"/>
    <col min="772" max="772" width="20.5703125" style="3" customWidth="1"/>
    <col min="773" max="776" width="0" style="3" hidden="1" customWidth="1"/>
    <col min="777" max="777" width="20.5703125" style="3" customWidth="1"/>
    <col min="778" max="778" width="17.28515625" style="3" customWidth="1"/>
    <col min="779" max="779" width="18" style="3" bestFit="1" customWidth="1"/>
    <col min="780" max="781" width="18" style="3" customWidth="1"/>
    <col min="782" max="783" width="17.7109375" style="3" bestFit="1" customWidth="1"/>
    <col min="784" max="784" width="12" style="3" bestFit="1" customWidth="1"/>
    <col min="785" max="785" width="11.85546875" style="3" bestFit="1" customWidth="1"/>
    <col min="786" max="786" width="12" style="3" bestFit="1" customWidth="1"/>
    <col min="787" max="1024" width="11.42578125" style="3"/>
    <col min="1025" max="1025" width="35.5703125" style="3" customWidth="1"/>
    <col min="1026" max="1027" width="0" style="3" hidden="1" customWidth="1"/>
    <col min="1028" max="1028" width="20.5703125" style="3" customWidth="1"/>
    <col min="1029" max="1032" width="0" style="3" hidden="1" customWidth="1"/>
    <col min="1033" max="1033" width="20.5703125" style="3" customWidth="1"/>
    <col min="1034" max="1034" width="17.28515625" style="3" customWidth="1"/>
    <col min="1035" max="1035" width="18" style="3" bestFit="1" customWidth="1"/>
    <col min="1036" max="1037" width="18" style="3" customWidth="1"/>
    <col min="1038" max="1039" width="17.7109375" style="3" bestFit="1" customWidth="1"/>
    <col min="1040" max="1040" width="12" style="3" bestFit="1" customWidth="1"/>
    <col min="1041" max="1041" width="11.85546875" style="3" bestFit="1" customWidth="1"/>
    <col min="1042" max="1042" width="12" style="3" bestFit="1" customWidth="1"/>
    <col min="1043" max="1280" width="11.42578125" style="3"/>
    <col min="1281" max="1281" width="35.5703125" style="3" customWidth="1"/>
    <col min="1282" max="1283" width="0" style="3" hidden="1" customWidth="1"/>
    <col min="1284" max="1284" width="20.5703125" style="3" customWidth="1"/>
    <col min="1285" max="1288" width="0" style="3" hidden="1" customWidth="1"/>
    <col min="1289" max="1289" width="20.5703125" style="3" customWidth="1"/>
    <col min="1290" max="1290" width="17.28515625" style="3" customWidth="1"/>
    <col min="1291" max="1291" width="18" style="3" bestFit="1" customWidth="1"/>
    <col min="1292" max="1293" width="18" style="3" customWidth="1"/>
    <col min="1294" max="1295" width="17.7109375" style="3" bestFit="1" customWidth="1"/>
    <col min="1296" max="1296" width="12" style="3" bestFit="1" customWidth="1"/>
    <col min="1297" max="1297" width="11.85546875" style="3" bestFit="1" customWidth="1"/>
    <col min="1298" max="1298" width="12" style="3" bestFit="1" customWidth="1"/>
    <col min="1299" max="1536" width="11.42578125" style="3"/>
    <col min="1537" max="1537" width="35.5703125" style="3" customWidth="1"/>
    <col min="1538" max="1539" width="0" style="3" hidden="1" customWidth="1"/>
    <col min="1540" max="1540" width="20.5703125" style="3" customWidth="1"/>
    <col min="1541" max="1544" width="0" style="3" hidden="1" customWidth="1"/>
    <col min="1545" max="1545" width="20.5703125" style="3" customWidth="1"/>
    <col min="1546" max="1546" width="17.28515625" style="3" customWidth="1"/>
    <col min="1547" max="1547" width="18" style="3" bestFit="1" customWidth="1"/>
    <col min="1548" max="1549" width="18" style="3" customWidth="1"/>
    <col min="1550" max="1551" width="17.7109375" style="3" bestFit="1" customWidth="1"/>
    <col min="1552" max="1552" width="12" style="3" bestFit="1" customWidth="1"/>
    <col min="1553" max="1553" width="11.85546875" style="3" bestFit="1" customWidth="1"/>
    <col min="1554" max="1554" width="12" style="3" bestFit="1" customWidth="1"/>
    <col min="1555" max="1792" width="11.42578125" style="3"/>
    <col min="1793" max="1793" width="35.5703125" style="3" customWidth="1"/>
    <col min="1794" max="1795" width="0" style="3" hidden="1" customWidth="1"/>
    <col min="1796" max="1796" width="20.5703125" style="3" customWidth="1"/>
    <col min="1797" max="1800" width="0" style="3" hidden="1" customWidth="1"/>
    <col min="1801" max="1801" width="20.5703125" style="3" customWidth="1"/>
    <col min="1802" max="1802" width="17.28515625" style="3" customWidth="1"/>
    <col min="1803" max="1803" width="18" style="3" bestFit="1" customWidth="1"/>
    <col min="1804" max="1805" width="18" style="3" customWidth="1"/>
    <col min="1806" max="1807" width="17.7109375" style="3" bestFit="1" customWidth="1"/>
    <col min="1808" max="1808" width="12" style="3" bestFit="1" customWidth="1"/>
    <col min="1809" max="1809" width="11.85546875" style="3" bestFit="1" customWidth="1"/>
    <col min="1810" max="1810" width="12" style="3" bestFit="1" customWidth="1"/>
    <col min="1811" max="2048" width="11.42578125" style="3"/>
    <col min="2049" max="2049" width="35.5703125" style="3" customWidth="1"/>
    <col min="2050" max="2051" width="0" style="3" hidden="1" customWidth="1"/>
    <col min="2052" max="2052" width="20.5703125" style="3" customWidth="1"/>
    <col min="2053" max="2056" width="0" style="3" hidden="1" customWidth="1"/>
    <col min="2057" max="2057" width="20.5703125" style="3" customWidth="1"/>
    <col min="2058" max="2058" width="17.28515625" style="3" customWidth="1"/>
    <col min="2059" max="2059" width="18" style="3" bestFit="1" customWidth="1"/>
    <col min="2060" max="2061" width="18" style="3" customWidth="1"/>
    <col min="2062" max="2063" width="17.7109375" style="3" bestFit="1" customWidth="1"/>
    <col min="2064" max="2064" width="12" style="3" bestFit="1" customWidth="1"/>
    <col min="2065" max="2065" width="11.85546875" style="3" bestFit="1" customWidth="1"/>
    <col min="2066" max="2066" width="12" style="3" bestFit="1" customWidth="1"/>
    <col min="2067" max="2304" width="11.42578125" style="3"/>
    <col min="2305" max="2305" width="35.5703125" style="3" customWidth="1"/>
    <col min="2306" max="2307" width="0" style="3" hidden="1" customWidth="1"/>
    <col min="2308" max="2308" width="20.5703125" style="3" customWidth="1"/>
    <col min="2309" max="2312" width="0" style="3" hidden="1" customWidth="1"/>
    <col min="2313" max="2313" width="20.5703125" style="3" customWidth="1"/>
    <col min="2314" max="2314" width="17.28515625" style="3" customWidth="1"/>
    <col min="2315" max="2315" width="18" style="3" bestFit="1" customWidth="1"/>
    <col min="2316" max="2317" width="18" style="3" customWidth="1"/>
    <col min="2318" max="2319" width="17.7109375" style="3" bestFit="1" customWidth="1"/>
    <col min="2320" max="2320" width="12" style="3" bestFit="1" customWidth="1"/>
    <col min="2321" max="2321" width="11.85546875" style="3" bestFit="1" customWidth="1"/>
    <col min="2322" max="2322" width="12" style="3" bestFit="1" customWidth="1"/>
    <col min="2323" max="2560" width="11.42578125" style="3"/>
    <col min="2561" max="2561" width="35.5703125" style="3" customWidth="1"/>
    <col min="2562" max="2563" width="0" style="3" hidden="1" customWidth="1"/>
    <col min="2564" max="2564" width="20.5703125" style="3" customWidth="1"/>
    <col min="2565" max="2568" width="0" style="3" hidden="1" customWidth="1"/>
    <col min="2569" max="2569" width="20.5703125" style="3" customWidth="1"/>
    <col min="2570" max="2570" width="17.28515625" style="3" customWidth="1"/>
    <col min="2571" max="2571" width="18" style="3" bestFit="1" customWidth="1"/>
    <col min="2572" max="2573" width="18" style="3" customWidth="1"/>
    <col min="2574" max="2575" width="17.7109375" style="3" bestFit="1" customWidth="1"/>
    <col min="2576" max="2576" width="12" style="3" bestFit="1" customWidth="1"/>
    <col min="2577" max="2577" width="11.85546875" style="3" bestFit="1" customWidth="1"/>
    <col min="2578" max="2578" width="12" style="3" bestFit="1" customWidth="1"/>
    <col min="2579" max="2816" width="11.42578125" style="3"/>
    <col min="2817" max="2817" width="35.5703125" style="3" customWidth="1"/>
    <col min="2818" max="2819" width="0" style="3" hidden="1" customWidth="1"/>
    <col min="2820" max="2820" width="20.5703125" style="3" customWidth="1"/>
    <col min="2821" max="2824" width="0" style="3" hidden="1" customWidth="1"/>
    <col min="2825" max="2825" width="20.5703125" style="3" customWidth="1"/>
    <col min="2826" max="2826" width="17.28515625" style="3" customWidth="1"/>
    <col min="2827" max="2827" width="18" style="3" bestFit="1" customWidth="1"/>
    <col min="2828" max="2829" width="18" style="3" customWidth="1"/>
    <col min="2830" max="2831" width="17.7109375" style="3" bestFit="1" customWidth="1"/>
    <col min="2832" max="2832" width="12" style="3" bestFit="1" customWidth="1"/>
    <col min="2833" max="2833" width="11.85546875" style="3" bestFit="1" customWidth="1"/>
    <col min="2834" max="2834" width="12" style="3" bestFit="1" customWidth="1"/>
    <col min="2835" max="3072" width="11.42578125" style="3"/>
    <col min="3073" max="3073" width="35.5703125" style="3" customWidth="1"/>
    <col min="3074" max="3075" width="0" style="3" hidden="1" customWidth="1"/>
    <col min="3076" max="3076" width="20.5703125" style="3" customWidth="1"/>
    <col min="3077" max="3080" width="0" style="3" hidden="1" customWidth="1"/>
    <col min="3081" max="3081" width="20.5703125" style="3" customWidth="1"/>
    <col min="3082" max="3082" width="17.28515625" style="3" customWidth="1"/>
    <col min="3083" max="3083" width="18" style="3" bestFit="1" customWidth="1"/>
    <col min="3084" max="3085" width="18" style="3" customWidth="1"/>
    <col min="3086" max="3087" width="17.7109375" style="3" bestFit="1" customWidth="1"/>
    <col min="3088" max="3088" width="12" style="3" bestFit="1" customWidth="1"/>
    <col min="3089" max="3089" width="11.85546875" style="3" bestFit="1" customWidth="1"/>
    <col min="3090" max="3090" width="12" style="3" bestFit="1" customWidth="1"/>
    <col min="3091" max="3328" width="11.42578125" style="3"/>
    <col min="3329" max="3329" width="35.5703125" style="3" customWidth="1"/>
    <col min="3330" max="3331" width="0" style="3" hidden="1" customWidth="1"/>
    <col min="3332" max="3332" width="20.5703125" style="3" customWidth="1"/>
    <col min="3333" max="3336" width="0" style="3" hidden="1" customWidth="1"/>
    <col min="3337" max="3337" width="20.5703125" style="3" customWidth="1"/>
    <col min="3338" max="3338" width="17.28515625" style="3" customWidth="1"/>
    <col min="3339" max="3339" width="18" style="3" bestFit="1" customWidth="1"/>
    <col min="3340" max="3341" width="18" style="3" customWidth="1"/>
    <col min="3342" max="3343" width="17.7109375" style="3" bestFit="1" customWidth="1"/>
    <col min="3344" max="3344" width="12" style="3" bestFit="1" customWidth="1"/>
    <col min="3345" max="3345" width="11.85546875" style="3" bestFit="1" customWidth="1"/>
    <col min="3346" max="3346" width="12" style="3" bestFit="1" customWidth="1"/>
    <col min="3347" max="3584" width="11.42578125" style="3"/>
    <col min="3585" max="3585" width="35.5703125" style="3" customWidth="1"/>
    <col min="3586" max="3587" width="0" style="3" hidden="1" customWidth="1"/>
    <col min="3588" max="3588" width="20.5703125" style="3" customWidth="1"/>
    <col min="3589" max="3592" width="0" style="3" hidden="1" customWidth="1"/>
    <col min="3593" max="3593" width="20.5703125" style="3" customWidth="1"/>
    <col min="3594" max="3594" width="17.28515625" style="3" customWidth="1"/>
    <col min="3595" max="3595" width="18" style="3" bestFit="1" customWidth="1"/>
    <col min="3596" max="3597" width="18" style="3" customWidth="1"/>
    <col min="3598" max="3599" width="17.7109375" style="3" bestFit="1" customWidth="1"/>
    <col min="3600" max="3600" width="12" style="3" bestFit="1" customWidth="1"/>
    <col min="3601" max="3601" width="11.85546875" style="3" bestFit="1" customWidth="1"/>
    <col min="3602" max="3602" width="12" style="3" bestFit="1" customWidth="1"/>
    <col min="3603" max="3840" width="11.42578125" style="3"/>
    <col min="3841" max="3841" width="35.5703125" style="3" customWidth="1"/>
    <col min="3842" max="3843" width="0" style="3" hidden="1" customWidth="1"/>
    <col min="3844" max="3844" width="20.5703125" style="3" customWidth="1"/>
    <col min="3845" max="3848" width="0" style="3" hidden="1" customWidth="1"/>
    <col min="3849" max="3849" width="20.5703125" style="3" customWidth="1"/>
    <col min="3850" max="3850" width="17.28515625" style="3" customWidth="1"/>
    <col min="3851" max="3851" width="18" style="3" bestFit="1" customWidth="1"/>
    <col min="3852" max="3853" width="18" style="3" customWidth="1"/>
    <col min="3854" max="3855" width="17.7109375" style="3" bestFit="1" customWidth="1"/>
    <col min="3856" max="3856" width="12" style="3" bestFit="1" customWidth="1"/>
    <col min="3857" max="3857" width="11.85546875" style="3" bestFit="1" customWidth="1"/>
    <col min="3858" max="3858" width="12" style="3" bestFit="1" customWidth="1"/>
    <col min="3859" max="4096" width="11.42578125" style="3"/>
    <col min="4097" max="4097" width="35.5703125" style="3" customWidth="1"/>
    <col min="4098" max="4099" width="0" style="3" hidden="1" customWidth="1"/>
    <col min="4100" max="4100" width="20.5703125" style="3" customWidth="1"/>
    <col min="4101" max="4104" width="0" style="3" hidden="1" customWidth="1"/>
    <col min="4105" max="4105" width="20.5703125" style="3" customWidth="1"/>
    <col min="4106" max="4106" width="17.28515625" style="3" customWidth="1"/>
    <col min="4107" max="4107" width="18" style="3" bestFit="1" customWidth="1"/>
    <col min="4108" max="4109" width="18" style="3" customWidth="1"/>
    <col min="4110" max="4111" width="17.7109375" style="3" bestFit="1" customWidth="1"/>
    <col min="4112" max="4112" width="12" style="3" bestFit="1" customWidth="1"/>
    <col min="4113" max="4113" width="11.85546875" style="3" bestFit="1" customWidth="1"/>
    <col min="4114" max="4114" width="12" style="3" bestFit="1" customWidth="1"/>
    <col min="4115" max="4352" width="11.42578125" style="3"/>
    <col min="4353" max="4353" width="35.5703125" style="3" customWidth="1"/>
    <col min="4354" max="4355" width="0" style="3" hidden="1" customWidth="1"/>
    <col min="4356" max="4356" width="20.5703125" style="3" customWidth="1"/>
    <col min="4357" max="4360" width="0" style="3" hidden="1" customWidth="1"/>
    <col min="4361" max="4361" width="20.5703125" style="3" customWidth="1"/>
    <col min="4362" max="4362" width="17.28515625" style="3" customWidth="1"/>
    <col min="4363" max="4363" width="18" style="3" bestFit="1" customWidth="1"/>
    <col min="4364" max="4365" width="18" style="3" customWidth="1"/>
    <col min="4366" max="4367" width="17.7109375" style="3" bestFit="1" customWidth="1"/>
    <col min="4368" max="4368" width="12" style="3" bestFit="1" customWidth="1"/>
    <col min="4369" max="4369" width="11.85546875" style="3" bestFit="1" customWidth="1"/>
    <col min="4370" max="4370" width="12" style="3" bestFit="1" customWidth="1"/>
    <col min="4371" max="4608" width="11.42578125" style="3"/>
    <col min="4609" max="4609" width="35.5703125" style="3" customWidth="1"/>
    <col min="4610" max="4611" width="0" style="3" hidden="1" customWidth="1"/>
    <col min="4612" max="4612" width="20.5703125" style="3" customWidth="1"/>
    <col min="4613" max="4616" width="0" style="3" hidden="1" customWidth="1"/>
    <col min="4617" max="4617" width="20.5703125" style="3" customWidth="1"/>
    <col min="4618" max="4618" width="17.28515625" style="3" customWidth="1"/>
    <col min="4619" max="4619" width="18" style="3" bestFit="1" customWidth="1"/>
    <col min="4620" max="4621" width="18" style="3" customWidth="1"/>
    <col min="4622" max="4623" width="17.7109375" style="3" bestFit="1" customWidth="1"/>
    <col min="4624" max="4624" width="12" style="3" bestFit="1" customWidth="1"/>
    <col min="4625" max="4625" width="11.85546875" style="3" bestFit="1" customWidth="1"/>
    <col min="4626" max="4626" width="12" style="3" bestFit="1" customWidth="1"/>
    <col min="4627" max="4864" width="11.42578125" style="3"/>
    <col min="4865" max="4865" width="35.5703125" style="3" customWidth="1"/>
    <col min="4866" max="4867" width="0" style="3" hidden="1" customWidth="1"/>
    <col min="4868" max="4868" width="20.5703125" style="3" customWidth="1"/>
    <col min="4869" max="4872" width="0" style="3" hidden="1" customWidth="1"/>
    <col min="4873" max="4873" width="20.5703125" style="3" customWidth="1"/>
    <col min="4874" max="4874" width="17.28515625" style="3" customWidth="1"/>
    <col min="4875" max="4875" width="18" style="3" bestFit="1" customWidth="1"/>
    <col min="4876" max="4877" width="18" style="3" customWidth="1"/>
    <col min="4878" max="4879" width="17.7109375" style="3" bestFit="1" customWidth="1"/>
    <col min="4880" max="4880" width="12" style="3" bestFit="1" customWidth="1"/>
    <col min="4881" max="4881" width="11.85546875" style="3" bestFit="1" customWidth="1"/>
    <col min="4882" max="4882" width="12" style="3" bestFit="1" customWidth="1"/>
    <col min="4883" max="5120" width="11.42578125" style="3"/>
    <col min="5121" max="5121" width="35.5703125" style="3" customWidth="1"/>
    <col min="5122" max="5123" width="0" style="3" hidden="1" customWidth="1"/>
    <col min="5124" max="5124" width="20.5703125" style="3" customWidth="1"/>
    <col min="5125" max="5128" width="0" style="3" hidden="1" customWidth="1"/>
    <col min="5129" max="5129" width="20.5703125" style="3" customWidth="1"/>
    <col min="5130" max="5130" width="17.28515625" style="3" customWidth="1"/>
    <col min="5131" max="5131" width="18" style="3" bestFit="1" customWidth="1"/>
    <col min="5132" max="5133" width="18" style="3" customWidth="1"/>
    <col min="5134" max="5135" width="17.7109375" style="3" bestFit="1" customWidth="1"/>
    <col min="5136" max="5136" width="12" style="3" bestFit="1" customWidth="1"/>
    <col min="5137" max="5137" width="11.85546875" style="3" bestFit="1" customWidth="1"/>
    <col min="5138" max="5138" width="12" style="3" bestFit="1" customWidth="1"/>
    <col min="5139" max="5376" width="11.42578125" style="3"/>
    <col min="5377" max="5377" width="35.5703125" style="3" customWidth="1"/>
    <col min="5378" max="5379" width="0" style="3" hidden="1" customWidth="1"/>
    <col min="5380" max="5380" width="20.5703125" style="3" customWidth="1"/>
    <col min="5381" max="5384" width="0" style="3" hidden="1" customWidth="1"/>
    <col min="5385" max="5385" width="20.5703125" style="3" customWidth="1"/>
    <col min="5386" max="5386" width="17.28515625" style="3" customWidth="1"/>
    <col min="5387" max="5387" width="18" style="3" bestFit="1" customWidth="1"/>
    <col min="5388" max="5389" width="18" style="3" customWidth="1"/>
    <col min="5390" max="5391" width="17.7109375" style="3" bestFit="1" customWidth="1"/>
    <col min="5392" max="5392" width="12" style="3" bestFit="1" customWidth="1"/>
    <col min="5393" max="5393" width="11.85546875" style="3" bestFit="1" customWidth="1"/>
    <col min="5394" max="5394" width="12" style="3" bestFit="1" customWidth="1"/>
    <col min="5395" max="5632" width="11.42578125" style="3"/>
    <col min="5633" max="5633" width="35.5703125" style="3" customWidth="1"/>
    <col min="5634" max="5635" width="0" style="3" hidden="1" customWidth="1"/>
    <col min="5636" max="5636" width="20.5703125" style="3" customWidth="1"/>
    <col min="5637" max="5640" width="0" style="3" hidden="1" customWidth="1"/>
    <col min="5641" max="5641" width="20.5703125" style="3" customWidth="1"/>
    <col min="5642" max="5642" width="17.28515625" style="3" customWidth="1"/>
    <col min="5643" max="5643" width="18" style="3" bestFit="1" customWidth="1"/>
    <col min="5644" max="5645" width="18" style="3" customWidth="1"/>
    <col min="5646" max="5647" width="17.7109375" style="3" bestFit="1" customWidth="1"/>
    <col min="5648" max="5648" width="12" style="3" bestFit="1" customWidth="1"/>
    <col min="5649" max="5649" width="11.85546875" style="3" bestFit="1" customWidth="1"/>
    <col min="5650" max="5650" width="12" style="3" bestFit="1" customWidth="1"/>
    <col min="5651" max="5888" width="11.42578125" style="3"/>
    <col min="5889" max="5889" width="35.5703125" style="3" customWidth="1"/>
    <col min="5890" max="5891" width="0" style="3" hidden="1" customWidth="1"/>
    <col min="5892" max="5892" width="20.5703125" style="3" customWidth="1"/>
    <col min="5893" max="5896" width="0" style="3" hidden="1" customWidth="1"/>
    <col min="5897" max="5897" width="20.5703125" style="3" customWidth="1"/>
    <col min="5898" max="5898" width="17.28515625" style="3" customWidth="1"/>
    <col min="5899" max="5899" width="18" style="3" bestFit="1" customWidth="1"/>
    <col min="5900" max="5901" width="18" style="3" customWidth="1"/>
    <col min="5902" max="5903" width="17.7109375" style="3" bestFit="1" customWidth="1"/>
    <col min="5904" max="5904" width="12" style="3" bestFit="1" customWidth="1"/>
    <col min="5905" max="5905" width="11.85546875" style="3" bestFit="1" customWidth="1"/>
    <col min="5906" max="5906" width="12" style="3" bestFit="1" customWidth="1"/>
    <col min="5907" max="6144" width="11.42578125" style="3"/>
    <col min="6145" max="6145" width="35.5703125" style="3" customWidth="1"/>
    <col min="6146" max="6147" width="0" style="3" hidden="1" customWidth="1"/>
    <col min="6148" max="6148" width="20.5703125" style="3" customWidth="1"/>
    <col min="6149" max="6152" width="0" style="3" hidden="1" customWidth="1"/>
    <col min="6153" max="6153" width="20.5703125" style="3" customWidth="1"/>
    <col min="6154" max="6154" width="17.28515625" style="3" customWidth="1"/>
    <col min="6155" max="6155" width="18" style="3" bestFit="1" customWidth="1"/>
    <col min="6156" max="6157" width="18" style="3" customWidth="1"/>
    <col min="6158" max="6159" width="17.7109375" style="3" bestFit="1" customWidth="1"/>
    <col min="6160" max="6160" width="12" style="3" bestFit="1" customWidth="1"/>
    <col min="6161" max="6161" width="11.85546875" style="3" bestFit="1" customWidth="1"/>
    <col min="6162" max="6162" width="12" style="3" bestFit="1" customWidth="1"/>
    <col min="6163" max="6400" width="11.42578125" style="3"/>
    <col min="6401" max="6401" width="35.5703125" style="3" customWidth="1"/>
    <col min="6402" max="6403" width="0" style="3" hidden="1" customWidth="1"/>
    <col min="6404" max="6404" width="20.5703125" style="3" customWidth="1"/>
    <col min="6405" max="6408" width="0" style="3" hidden="1" customWidth="1"/>
    <col min="6409" max="6409" width="20.5703125" style="3" customWidth="1"/>
    <col min="6410" max="6410" width="17.28515625" style="3" customWidth="1"/>
    <col min="6411" max="6411" width="18" style="3" bestFit="1" customWidth="1"/>
    <col min="6412" max="6413" width="18" style="3" customWidth="1"/>
    <col min="6414" max="6415" width="17.7109375" style="3" bestFit="1" customWidth="1"/>
    <col min="6416" max="6416" width="12" style="3" bestFit="1" customWidth="1"/>
    <col min="6417" max="6417" width="11.85546875" style="3" bestFit="1" customWidth="1"/>
    <col min="6418" max="6418" width="12" style="3" bestFit="1" customWidth="1"/>
    <col min="6419" max="6656" width="11.42578125" style="3"/>
    <col min="6657" max="6657" width="35.5703125" style="3" customWidth="1"/>
    <col min="6658" max="6659" width="0" style="3" hidden="1" customWidth="1"/>
    <col min="6660" max="6660" width="20.5703125" style="3" customWidth="1"/>
    <col min="6661" max="6664" width="0" style="3" hidden="1" customWidth="1"/>
    <col min="6665" max="6665" width="20.5703125" style="3" customWidth="1"/>
    <col min="6666" max="6666" width="17.28515625" style="3" customWidth="1"/>
    <col min="6667" max="6667" width="18" style="3" bestFit="1" customWidth="1"/>
    <col min="6668" max="6669" width="18" style="3" customWidth="1"/>
    <col min="6670" max="6671" width="17.7109375" style="3" bestFit="1" customWidth="1"/>
    <col min="6672" max="6672" width="12" style="3" bestFit="1" customWidth="1"/>
    <col min="6673" max="6673" width="11.85546875" style="3" bestFit="1" customWidth="1"/>
    <col min="6674" max="6674" width="12" style="3" bestFit="1" customWidth="1"/>
    <col min="6675" max="6912" width="11.42578125" style="3"/>
    <col min="6913" max="6913" width="35.5703125" style="3" customWidth="1"/>
    <col min="6914" max="6915" width="0" style="3" hidden="1" customWidth="1"/>
    <col min="6916" max="6916" width="20.5703125" style="3" customWidth="1"/>
    <col min="6917" max="6920" width="0" style="3" hidden="1" customWidth="1"/>
    <col min="6921" max="6921" width="20.5703125" style="3" customWidth="1"/>
    <col min="6922" max="6922" width="17.28515625" style="3" customWidth="1"/>
    <col min="6923" max="6923" width="18" style="3" bestFit="1" customWidth="1"/>
    <col min="6924" max="6925" width="18" style="3" customWidth="1"/>
    <col min="6926" max="6927" width="17.7109375" style="3" bestFit="1" customWidth="1"/>
    <col min="6928" max="6928" width="12" style="3" bestFit="1" customWidth="1"/>
    <col min="6929" max="6929" width="11.85546875" style="3" bestFit="1" customWidth="1"/>
    <col min="6930" max="6930" width="12" style="3" bestFit="1" customWidth="1"/>
    <col min="6931" max="7168" width="11.42578125" style="3"/>
    <col min="7169" max="7169" width="35.5703125" style="3" customWidth="1"/>
    <col min="7170" max="7171" width="0" style="3" hidden="1" customWidth="1"/>
    <col min="7172" max="7172" width="20.5703125" style="3" customWidth="1"/>
    <col min="7173" max="7176" width="0" style="3" hidden="1" customWidth="1"/>
    <col min="7177" max="7177" width="20.5703125" style="3" customWidth="1"/>
    <col min="7178" max="7178" width="17.28515625" style="3" customWidth="1"/>
    <col min="7179" max="7179" width="18" style="3" bestFit="1" customWidth="1"/>
    <col min="7180" max="7181" width="18" style="3" customWidth="1"/>
    <col min="7182" max="7183" width="17.7109375" style="3" bestFit="1" customWidth="1"/>
    <col min="7184" max="7184" width="12" style="3" bestFit="1" customWidth="1"/>
    <col min="7185" max="7185" width="11.85546875" style="3" bestFit="1" customWidth="1"/>
    <col min="7186" max="7186" width="12" style="3" bestFit="1" customWidth="1"/>
    <col min="7187" max="7424" width="11.42578125" style="3"/>
    <col min="7425" max="7425" width="35.5703125" style="3" customWidth="1"/>
    <col min="7426" max="7427" width="0" style="3" hidden="1" customWidth="1"/>
    <col min="7428" max="7428" width="20.5703125" style="3" customWidth="1"/>
    <col min="7429" max="7432" width="0" style="3" hidden="1" customWidth="1"/>
    <col min="7433" max="7433" width="20.5703125" style="3" customWidth="1"/>
    <col min="7434" max="7434" width="17.28515625" style="3" customWidth="1"/>
    <col min="7435" max="7435" width="18" style="3" bestFit="1" customWidth="1"/>
    <col min="7436" max="7437" width="18" style="3" customWidth="1"/>
    <col min="7438" max="7439" width="17.7109375" style="3" bestFit="1" customWidth="1"/>
    <col min="7440" max="7440" width="12" style="3" bestFit="1" customWidth="1"/>
    <col min="7441" max="7441" width="11.85546875" style="3" bestFit="1" customWidth="1"/>
    <col min="7442" max="7442" width="12" style="3" bestFit="1" customWidth="1"/>
    <col min="7443" max="7680" width="11.42578125" style="3"/>
    <col min="7681" max="7681" width="35.5703125" style="3" customWidth="1"/>
    <col min="7682" max="7683" width="0" style="3" hidden="1" customWidth="1"/>
    <col min="7684" max="7684" width="20.5703125" style="3" customWidth="1"/>
    <col min="7685" max="7688" width="0" style="3" hidden="1" customWidth="1"/>
    <col min="7689" max="7689" width="20.5703125" style="3" customWidth="1"/>
    <col min="7690" max="7690" width="17.28515625" style="3" customWidth="1"/>
    <col min="7691" max="7691" width="18" style="3" bestFit="1" customWidth="1"/>
    <col min="7692" max="7693" width="18" style="3" customWidth="1"/>
    <col min="7694" max="7695" width="17.7109375" style="3" bestFit="1" customWidth="1"/>
    <col min="7696" max="7696" width="12" style="3" bestFit="1" customWidth="1"/>
    <col min="7697" max="7697" width="11.85546875" style="3" bestFit="1" customWidth="1"/>
    <col min="7698" max="7698" width="12" style="3" bestFit="1" customWidth="1"/>
    <col min="7699" max="7936" width="11.42578125" style="3"/>
    <col min="7937" max="7937" width="35.5703125" style="3" customWidth="1"/>
    <col min="7938" max="7939" width="0" style="3" hidden="1" customWidth="1"/>
    <col min="7940" max="7940" width="20.5703125" style="3" customWidth="1"/>
    <col min="7941" max="7944" width="0" style="3" hidden="1" customWidth="1"/>
    <col min="7945" max="7945" width="20.5703125" style="3" customWidth="1"/>
    <col min="7946" max="7946" width="17.28515625" style="3" customWidth="1"/>
    <col min="7947" max="7947" width="18" style="3" bestFit="1" customWidth="1"/>
    <col min="7948" max="7949" width="18" style="3" customWidth="1"/>
    <col min="7950" max="7951" width="17.7109375" style="3" bestFit="1" customWidth="1"/>
    <col min="7952" max="7952" width="12" style="3" bestFit="1" customWidth="1"/>
    <col min="7953" max="7953" width="11.85546875" style="3" bestFit="1" customWidth="1"/>
    <col min="7954" max="7954" width="12" style="3" bestFit="1" customWidth="1"/>
    <col min="7955" max="8192" width="11.42578125" style="3"/>
    <col min="8193" max="8193" width="35.5703125" style="3" customWidth="1"/>
    <col min="8194" max="8195" width="0" style="3" hidden="1" customWidth="1"/>
    <col min="8196" max="8196" width="20.5703125" style="3" customWidth="1"/>
    <col min="8197" max="8200" width="0" style="3" hidden="1" customWidth="1"/>
    <col min="8201" max="8201" width="20.5703125" style="3" customWidth="1"/>
    <col min="8202" max="8202" width="17.28515625" style="3" customWidth="1"/>
    <col min="8203" max="8203" width="18" style="3" bestFit="1" customWidth="1"/>
    <col min="8204" max="8205" width="18" style="3" customWidth="1"/>
    <col min="8206" max="8207" width="17.7109375" style="3" bestFit="1" customWidth="1"/>
    <col min="8208" max="8208" width="12" style="3" bestFit="1" customWidth="1"/>
    <col min="8209" max="8209" width="11.85546875" style="3" bestFit="1" customWidth="1"/>
    <col min="8210" max="8210" width="12" style="3" bestFit="1" customWidth="1"/>
    <col min="8211" max="8448" width="11.42578125" style="3"/>
    <col min="8449" max="8449" width="35.5703125" style="3" customWidth="1"/>
    <col min="8450" max="8451" width="0" style="3" hidden="1" customWidth="1"/>
    <col min="8452" max="8452" width="20.5703125" style="3" customWidth="1"/>
    <col min="8453" max="8456" width="0" style="3" hidden="1" customWidth="1"/>
    <col min="8457" max="8457" width="20.5703125" style="3" customWidth="1"/>
    <col min="8458" max="8458" width="17.28515625" style="3" customWidth="1"/>
    <col min="8459" max="8459" width="18" style="3" bestFit="1" customWidth="1"/>
    <col min="8460" max="8461" width="18" style="3" customWidth="1"/>
    <col min="8462" max="8463" width="17.7109375" style="3" bestFit="1" customWidth="1"/>
    <col min="8464" max="8464" width="12" style="3" bestFit="1" customWidth="1"/>
    <col min="8465" max="8465" width="11.85546875" style="3" bestFit="1" customWidth="1"/>
    <col min="8466" max="8466" width="12" style="3" bestFit="1" customWidth="1"/>
    <col min="8467" max="8704" width="11.42578125" style="3"/>
    <col min="8705" max="8705" width="35.5703125" style="3" customWidth="1"/>
    <col min="8706" max="8707" width="0" style="3" hidden="1" customWidth="1"/>
    <col min="8708" max="8708" width="20.5703125" style="3" customWidth="1"/>
    <col min="8709" max="8712" width="0" style="3" hidden="1" customWidth="1"/>
    <col min="8713" max="8713" width="20.5703125" style="3" customWidth="1"/>
    <col min="8714" max="8714" width="17.28515625" style="3" customWidth="1"/>
    <col min="8715" max="8715" width="18" style="3" bestFit="1" customWidth="1"/>
    <col min="8716" max="8717" width="18" style="3" customWidth="1"/>
    <col min="8718" max="8719" width="17.7109375" style="3" bestFit="1" customWidth="1"/>
    <col min="8720" max="8720" width="12" style="3" bestFit="1" customWidth="1"/>
    <col min="8721" max="8721" width="11.85546875" style="3" bestFit="1" customWidth="1"/>
    <col min="8722" max="8722" width="12" style="3" bestFit="1" customWidth="1"/>
    <col min="8723" max="8960" width="11.42578125" style="3"/>
    <col min="8961" max="8961" width="35.5703125" style="3" customWidth="1"/>
    <col min="8962" max="8963" width="0" style="3" hidden="1" customWidth="1"/>
    <col min="8964" max="8964" width="20.5703125" style="3" customWidth="1"/>
    <col min="8965" max="8968" width="0" style="3" hidden="1" customWidth="1"/>
    <col min="8969" max="8969" width="20.5703125" style="3" customWidth="1"/>
    <col min="8970" max="8970" width="17.28515625" style="3" customWidth="1"/>
    <col min="8971" max="8971" width="18" style="3" bestFit="1" customWidth="1"/>
    <col min="8972" max="8973" width="18" style="3" customWidth="1"/>
    <col min="8974" max="8975" width="17.7109375" style="3" bestFit="1" customWidth="1"/>
    <col min="8976" max="8976" width="12" style="3" bestFit="1" customWidth="1"/>
    <col min="8977" max="8977" width="11.85546875" style="3" bestFit="1" customWidth="1"/>
    <col min="8978" max="8978" width="12" style="3" bestFit="1" customWidth="1"/>
    <col min="8979" max="9216" width="11.42578125" style="3"/>
    <col min="9217" max="9217" width="35.5703125" style="3" customWidth="1"/>
    <col min="9218" max="9219" width="0" style="3" hidden="1" customWidth="1"/>
    <col min="9220" max="9220" width="20.5703125" style="3" customWidth="1"/>
    <col min="9221" max="9224" width="0" style="3" hidden="1" customWidth="1"/>
    <col min="9225" max="9225" width="20.5703125" style="3" customWidth="1"/>
    <col min="9226" max="9226" width="17.28515625" style="3" customWidth="1"/>
    <col min="9227" max="9227" width="18" style="3" bestFit="1" customWidth="1"/>
    <col min="9228" max="9229" width="18" style="3" customWidth="1"/>
    <col min="9230" max="9231" width="17.7109375" style="3" bestFit="1" customWidth="1"/>
    <col min="9232" max="9232" width="12" style="3" bestFit="1" customWidth="1"/>
    <col min="9233" max="9233" width="11.85546875" style="3" bestFit="1" customWidth="1"/>
    <col min="9234" max="9234" width="12" style="3" bestFit="1" customWidth="1"/>
    <col min="9235" max="9472" width="11.42578125" style="3"/>
    <col min="9473" max="9473" width="35.5703125" style="3" customWidth="1"/>
    <col min="9474" max="9475" width="0" style="3" hidden="1" customWidth="1"/>
    <col min="9476" max="9476" width="20.5703125" style="3" customWidth="1"/>
    <col min="9477" max="9480" width="0" style="3" hidden="1" customWidth="1"/>
    <col min="9481" max="9481" width="20.5703125" style="3" customWidth="1"/>
    <col min="9482" max="9482" width="17.28515625" style="3" customWidth="1"/>
    <col min="9483" max="9483" width="18" style="3" bestFit="1" customWidth="1"/>
    <col min="9484" max="9485" width="18" style="3" customWidth="1"/>
    <col min="9486" max="9487" width="17.7109375" style="3" bestFit="1" customWidth="1"/>
    <col min="9488" max="9488" width="12" style="3" bestFit="1" customWidth="1"/>
    <col min="9489" max="9489" width="11.85546875" style="3" bestFit="1" customWidth="1"/>
    <col min="9490" max="9490" width="12" style="3" bestFit="1" customWidth="1"/>
    <col min="9491" max="9728" width="11.42578125" style="3"/>
    <col min="9729" max="9729" width="35.5703125" style="3" customWidth="1"/>
    <col min="9730" max="9731" width="0" style="3" hidden="1" customWidth="1"/>
    <col min="9732" max="9732" width="20.5703125" style="3" customWidth="1"/>
    <col min="9733" max="9736" width="0" style="3" hidden="1" customWidth="1"/>
    <col min="9737" max="9737" width="20.5703125" style="3" customWidth="1"/>
    <col min="9738" max="9738" width="17.28515625" style="3" customWidth="1"/>
    <col min="9739" max="9739" width="18" style="3" bestFit="1" customWidth="1"/>
    <col min="9740" max="9741" width="18" style="3" customWidth="1"/>
    <col min="9742" max="9743" width="17.7109375" style="3" bestFit="1" customWidth="1"/>
    <col min="9744" max="9744" width="12" style="3" bestFit="1" customWidth="1"/>
    <col min="9745" max="9745" width="11.85546875" style="3" bestFit="1" customWidth="1"/>
    <col min="9746" max="9746" width="12" style="3" bestFit="1" customWidth="1"/>
    <col min="9747" max="9984" width="11.42578125" style="3"/>
    <col min="9985" max="9985" width="35.5703125" style="3" customWidth="1"/>
    <col min="9986" max="9987" width="0" style="3" hidden="1" customWidth="1"/>
    <col min="9988" max="9988" width="20.5703125" style="3" customWidth="1"/>
    <col min="9989" max="9992" width="0" style="3" hidden="1" customWidth="1"/>
    <col min="9993" max="9993" width="20.5703125" style="3" customWidth="1"/>
    <col min="9994" max="9994" width="17.28515625" style="3" customWidth="1"/>
    <col min="9995" max="9995" width="18" style="3" bestFit="1" customWidth="1"/>
    <col min="9996" max="9997" width="18" style="3" customWidth="1"/>
    <col min="9998" max="9999" width="17.7109375" style="3" bestFit="1" customWidth="1"/>
    <col min="10000" max="10000" width="12" style="3" bestFit="1" customWidth="1"/>
    <col min="10001" max="10001" width="11.85546875" style="3" bestFit="1" customWidth="1"/>
    <col min="10002" max="10002" width="12" style="3" bestFit="1" customWidth="1"/>
    <col min="10003" max="10240" width="11.42578125" style="3"/>
    <col min="10241" max="10241" width="35.5703125" style="3" customWidth="1"/>
    <col min="10242" max="10243" width="0" style="3" hidden="1" customWidth="1"/>
    <col min="10244" max="10244" width="20.5703125" style="3" customWidth="1"/>
    <col min="10245" max="10248" width="0" style="3" hidden="1" customWidth="1"/>
    <col min="10249" max="10249" width="20.5703125" style="3" customWidth="1"/>
    <col min="10250" max="10250" width="17.28515625" style="3" customWidth="1"/>
    <col min="10251" max="10251" width="18" style="3" bestFit="1" customWidth="1"/>
    <col min="10252" max="10253" width="18" style="3" customWidth="1"/>
    <col min="10254" max="10255" width="17.7109375" style="3" bestFit="1" customWidth="1"/>
    <col min="10256" max="10256" width="12" style="3" bestFit="1" customWidth="1"/>
    <col min="10257" max="10257" width="11.85546875" style="3" bestFit="1" customWidth="1"/>
    <col min="10258" max="10258" width="12" style="3" bestFit="1" customWidth="1"/>
    <col min="10259" max="10496" width="11.42578125" style="3"/>
    <col min="10497" max="10497" width="35.5703125" style="3" customWidth="1"/>
    <col min="10498" max="10499" width="0" style="3" hidden="1" customWidth="1"/>
    <col min="10500" max="10500" width="20.5703125" style="3" customWidth="1"/>
    <col min="10501" max="10504" width="0" style="3" hidden="1" customWidth="1"/>
    <col min="10505" max="10505" width="20.5703125" style="3" customWidth="1"/>
    <col min="10506" max="10506" width="17.28515625" style="3" customWidth="1"/>
    <col min="10507" max="10507" width="18" style="3" bestFit="1" customWidth="1"/>
    <col min="10508" max="10509" width="18" style="3" customWidth="1"/>
    <col min="10510" max="10511" width="17.7109375" style="3" bestFit="1" customWidth="1"/>
    <col min="10512" max="10512" width="12" style="3" bestFit="1" customWidth="1"/>
    <col min="10513" max="10513" width="11.85546875" style="3" bestFit="1" customWidth="1"/>
    <col min="10514" max="10514" width="12" style="3" bestFit="1" customWidth="1"/>
    <col min="10515" max="10752" width="11.42578125" style="3"/>
    <col min="10753" max="10753" width="35.5703125" style="3" customWidth="1"/>
    <col min="10754" max="10755" width="0" style="3" hidden="1" customWidth="1"/>
    <col min="10756" max="10756" width="20.5703125" style="3" customWidth="1"/>
    <col min="10757" max="10760" width="0" style="3" hidden="1" customWidth="1"/>
    <col min="10761" max="10761" width="20.5703125" style="3" customWidth="1"/>
    <col min="10762" max="10762" width="17.28515625" style="3" customWidth="1"/>
    <col min="10763" max="10763" width="18" style="3" bestFit="1" customWidth="1"/>
    <col min="10764" max="10765" width="18" style="3" customWidth="1"/>
    <col min="10766" max="10767" width="17.7109375" style="3" bestFit="1" customWidth="1"/>
    <col min="10768" max="10768" width="12" style="3" bestFit="1" customWidth="1"/>
    <col min="10769" max="10769" width="11.85546875" style="3" bestFit="1" customWidth="1"/>
    <col min="10770" max="10770" width="12" style="3" bestFit="1" customWidth="1"/>
    <col min="10771" max="11008" width="11.42578125" style="3"/>
    <col min="11009" max="11009" width="35.5703125" style="3" customWidth="1"/>
    <col min="11010" max="11011" width="0" style="3" hidden="1" customWidth="1"/>
    <col min="11012" max="11012" width="20.5703125" style="3" customWidth="1"/>
    <col min="11013" max="11016" width="0" style="3" hidden="1" customWidth="1"/>
    <col min="11017" max="11017" width="20.5703125" style="3" customWidth="1"/>
    <col min="11018" max="11018" width="17.28515625" style="3" customWidth="1"/>
    <col min="11019" max="11019" width="18" style="3" bestFit="1" customWidth="1"/>
    <col min="11020" max="11021" width="18" style="3" customWidth="1"/>
    <col min="11022" max="11023" width="17.7109375" style="3" bestFit="1" customWidth="1"/>
    <col min="11024" max="11024" width="12" style="3" bestFit="1" customWidth="1"/>
    <col min="11025" max="11025" width="11.85546875" style="3" bestFit="1" customWidth="1"/>
    <col min="11026" max="11026" width="12" style="3" bestFit="1" customWidth="1"/>
    <col min="11027" max="11264" width="11.42578125" style="3"/>
    <col min="11265" max="11265" width="35.5703125" style="3" customWidth="1"/>
    <col min="11266" max="11267" width="0" style="3" hidden="1" customWidth="1"/>
    <col min="11268" max="11268" width="20.5703125" style="3" customWidth="1"/>
    <col min="11269" max="11272" width="0" style="3" hidden="1" customWidth="1"/>
    <col min="11273" max="11273" width="20.5703125" style="3" customWidth="1"/>
    <col min="11274" max="11274" width="17.28515625" style="3" customWidth="1"/>
    <col min="11275" max="11275" width="18" style="3" bestFit="1" customWidth="1"/>
    <col min="11276" max="11277" width="18" style="3" customWidth="1"/>
    <col min="11278" max="11279" width="17.7109375" style="3" bestFit="1" customWidth="1"/>
    <col min="11280" max="11280" width="12" style="3" bestFit="1" customWidth="1"/>
    <col min="11281" max="11281" width="11.85546875" style="3" bestFit="1" customWidth="1"/>
    <col min="11282" max="11282" width="12" style="3" bestFit="1" customWidth="1"/>
    <col min="11283" max="11520" width="11.42578125" style="3"/>
    <col min="11521" max="11521" width="35.5703125" style="3" customWidth="1"/>
    <col min="11522" max="11523" width="0" style="3" hidden="1" customWidth="1"/>
    <col min="11524" max="11524" width="20.5703125" style="3" customWidth="1"/>
    <col min="11525" max="11528" width="0" style="3" hidden="1" customWidth="1"/>
    <col min="11529" max="11529" width="20.5703125" style="3" customWidth="1"/>
    <col min="11530" max="11530" width="17.28515625" style="3" customWidth="1"/>
    <col min="11531" max="11531" width="18" style="3" bestFit="1" customWidth="1"/>
    <col min="11532" max="11533" width="18" style="3" customWidth="1"/>
    <col min="11534" max="11535" width="17.7109375" style="3" bestFit="1" customWidth="1"/>
    <col min="11536" max="11536" width="12" style="3" bestFit="1" customWidth="1"/>
    <col min="11537" max="11537" width="11.85546875" style="3" bestFit="1" customWidth="1"/>
    <col min="11538" max="11538" width="12" style="3" bestFit="1" customWidth="1"/>
    <col min="11539" max="11776" width="11.42578125" style="3"/>
    <col min="11777" max="11777" width="35.5703125" style="3" customWidth="1"/>
    <col min="11778" max="11779" width="0" style="3" hidden="1" customWidth="1"/>
    <col min="11780" max="11780" width="20.5703125" style="3" customWidth="1"/>
    <col min="11781" max="11784" width="0" style="3" hidden="1" customWidth="1"/>
    <col min="11785" max="11785" width="20.5703125" style="3" customWidth="1"/>
    <col min="11786" max="11786" width="17.28515625" style="3" customWidth="1"/>
    <col min="11787" max="11787" width="18" style="3" bestFit="1" customWidth="1"/>
    <col min="11788" max="11789" width="18" style="3" customWidth="1"/>
    <col min="11790" max="11791" width="17.7109375" style="3" bestFit="1" customWidth="1"/>
    <col min="11792" max="11792" width="12" style="3" bestFit="1" customWidth="1"/>
    <col min="11793" max="11793" width="11.85546875" style="3" bestFit="1" customWidth="1"/>
    <col min="11794" max="11794" width="12" style="3" bestFit="1" customWidth="1"/>
    <col min="11795" max="12032" width="11.42578125" style="3"/>
    <col min="12033" max="12033" width="35.5703125" style="3" customWidth="1"/>
    <col min="12034" max="12035" width="0" style="3" hidden="1" customWidth="1"/>
    <col min="12036" max="12036" width="20.5703125" style="3" customWidth="1"/>
    <col min="12037" max="12040" width="0" style="3" hidden="1" customWidth="1"/>
    <col min="12041" max="12041" width="20.5703125" style="3" customWidth="1"/>
    <col min="12042" max="12042" width="17.28515625" style="3" customWidth="1"/>
    <col min="12043" max="12043" width="18" style="3" bestFit="1" customWidth="1"/>
    <col min="12044" max="12045" width="18" style="3" customWidth="1"/>
    <col min="12046" max="12047" width="17.7109375" style="3" bestFit="1" customWidth="1"/>
    <col min="12048" max="12048" width="12" style="3" bestFit="1" customWidth="1"/>
    <col min="12049" max="12049" width="11.85546875" style="3" bestFit="1" customWidth="1"/>
    <col min="12050" max="12050" width="12" style="3" bestFit="1" customWidth="1"/>
    <col min="12051" max="12288" width="11.42578125" style="3"/>
    <col min="12289" max="12289" width="35.5703125" style="3" customWidth="1"/>
    <col min="12290" max="12291" width="0" style="3" hidden="1" customWidth="1"/>
    <col min="12292" max="12292" width="20.5703125" style="3" customWidth="1"/>
    <col min="12293" max="12296" width="0" style="3" hidden="1" customWidth="1"/>
    <col min="12297" max="12297" width="20.5703125" style="3" customWidth="1"/>
    <col min="12298" max="12298" width="17.28515625" style="3" customWidth="1"/>
    <col min="12299" max="12299" width="18" style="3" bestFit="1" customWidth="1"/>
    <col min="12300" max="12301" width="18" style="3" customWidth="1"/>
    <col min="12302" max="12303" width="17.7109375" style="3" bestFit="1" customWidth="1"/>
    <col min="12304" max="12304" width="12" style="3" bestFit="1" customWidth="1"/>
    <col min="12305" max="12305" width="11.85546875" style="3" bestFit="1" customWidth="1"/>
    <col min="12306" max="12306" width="12" style="3" bestFit="1" customWidth="1"/>
    <col min="12307" max="12544" width="11.42578125" style="3"/>
    <col min="12545" max="12545" width="35.5703125" style="3" customWidth="1"/>
    <col min="12546" max="12547" width="0" style="3" hidden="1" customWidth="1"/>
    <col min="12548" max="12548" width="20.5703125" style="3" customWidth="1"/>
    <col min="12549" max="12552" width="0" style="3" hidden="1" customWidth="1"/>
    <col min="12553" max="12553" width="20.5703125" style="3" customWidth="1"/>
    <col min="12554" max="12554" width="17.28515625" style="3" customWidth="1"/>
    <col min="12555" max="12555" width="18" style="3" bestFit="1" customWidth="1"/>
    <col min="12556" max="12557" width="18" style="3" customWidth="1"/>
    <col min="12558" max="12559" width="17.7109375" style="3" bestFit="1" customWidth="1"/>
    <col min="12560" max="12560" width="12" style="3" bestFit="1" customWidth="1"/>
    <col min="12561" max="12561" width="11.85546875" style="3" bestFit="1" customWidth="1"/>
    <col min="12562" max="12562" width="12" style="3" bestFit="1" customWidth="1"/>
    <col min="12563" max="12800" width="11.42578125" style="3"/>
    <col min="12801" max="12801" width="35.5703125" style="3" customWidth="1"/>
    <col min="12802" max="12803" width="0" style="3" hidden="1" customWidth="1"/>
    <col min="12804" max="12804" width="20.5703125" style="3" customWidth="1"/>
    <col min="12805" max="12808" width="0" style="3" hidden="1" customWidth="1"/>
    <col min="12809" max="12809" width="20.5703125" style="3" customWidth="1"/>
    <col min="12810" max="12810" width="17.28515625" style="3" customWidth="1"/>
    <col min="12811" max="12811" width="18" style="3" bestFit="1" customWidth="1"/>
    <col min="12812" max="12813" width="18" style="3" customWidth="1"/>
    <col min="12814" max="12815" width="17.7109375" style="3" bestFit="1" customWidth="1"/>
    <col min="12816" max="12816" width="12" style="3" bestFit="1" customWidth="1"/>
    <col min="12817" max="12817" width="11.85546875" style="3" bestFit="1" customWidth="1"/>
    <col min="12818" max="12818" width="12" style="3" bestFit="1" customWidth="1"/>
    <col min="12819" max="13056" width="11.42578125" style="3"/>
    <col min="13057" max="13057" width="35.5703125" style="3" customWidth="1"/>
    <col min="13058" max="13059" width="0" style="3" hidden="1" customWidth="1"/>
    <col min="13060" max="13060" width="20.5703125" style="3" customWidth="1"/>
    <col min="13061" max="13064" width="0" style="3" hidden="1" customWidth="1"/>
    <col min="13065" max="13065" width="20.5703125" style="3" customWidth="1"/>
    <col min="13066" max="13066" width="17.28515625" style="3" customWidth="1"/>
    <col min="13067" max="13067" width="18" style="3" bestFit="1" customWidth="1"/>
    <col min="13068" max="13069" width="18" style="3" customWidth="1"/>
    <col min="13070" max="13071" width="17.7109375" style="3" bestFit="1" customWidth="1"/>
    <col min="13072" max="13072" width="12" style="3" bestFit="1" customWidth="1"/>
    <col min="13073" max="13073" width="11.85546875" style="3" bestFit="1" customWidth="1"/>
    <col min="13074" max="13074" width="12" style="3" bestFit="1" customWidth="1"/>
    <col min="13075" max="13312" width="11.42578125" style="3"/>
    <col min="13313" max="13313" width="35.5703125" style="3" customWidth="1"/>
    <col min="13314" max="13315" width="0" style="3" hidden="1" customWidth="1"/>
    <col min="13316" max="13316" width="20.5703125" style="3" customWidth="1"/>
    <col min="13317" max="13320" width="0" style="3" hidden="1" customWidth="1"/>
    <col min="13321" max="13321" width="20.5703125" style="3" customWidth="1"/>
    <col min="13322" max="13322" width="17.28515625" style="3" customWidth="1"/>
    <col min="13323" max="13323" width="18" style="3" bestFit="1" customWidth="1"/>
    <col min="13324" max="13325" width="18" style="3" customWidth="1"/>
    <col min="13326" max="13327" width="17.7109375" style="3" bestFit="1" customWidth="1"/>
    <col min="13328" max="13328" width="12" style="3" bestFit="1" customWidth="1"/>
    <col min="13329" max="13329" width="11.85546875" style="3" bestFit="1" customWidth="1"/>
    <col min="13330" max="13330" width="12" style="3" bestFit="1" customWidth="1"/>
    <col min="13331" max="13568" width="11.42578125" style="3"/>
    <col min="13569" max="13569" width="35.5703125" style="3" customWidth="1"/>
    <col min="13570" max="13571" width="0" style="3" hidden="1" customWidth="1"/>
    <col min="13572" max="13572" width="20.5703125" style="3" customWidth="1"/>
    <col min="13573" max="13576" width="0" style="3" hidden="1" customWidth="1"/>
    <col min="13577" max="13577" width="20.5703125" style="3" customWidth="1"/>
    <col min="13578" max="13578" width="17.28515625" style="3" customWidth="1"/>
    <col min="13579" max="13579" width="18" style="3" bestFit="1" customWidth="1"/>
    <col min="13580" max="13581" width="18" style="3" customWidth="1"/>
    <col min="13582" max="13583" width="17.7109375" style="3" bestFit="1" customWidth="1"/>
    <col min="13584" max="13584" width="12" style="3" bestFit="1" customWidth="1"/>
    <col min="13585" max="13585" width="11.85546875" style="3" bestFit="1" customWidth="1"/>
    <col min="13586" max="13586" width="12" style="3" bestFit="1" customWidth="1"/>
    <col min="13587" max="13824" width="11.42578125" style="3"/>
    <col min="13825" max="13825" width="35.5703125" style="3" customWidth="1"/>
    <col min="13826" max="13827" width="0" style="3" hidden="1" customWidth="1"/>
    <col min="13828" max="13828" width="20.5703125" style="3" customWidth="1"/>
    <col min="13829" max="13832" width="0" style="3" hidden="1" customWidth="1"/>
    <col min="13833" max="13833" width="20.5703125" style="3" customWidth="1"/>
    <col min="13834" max="13834" width="17.28515625" style="3" customWidth="1"/>
    <col min="13835" max="13835" width="18" style="3" bestFit="1" customWidth="1"/>
    <col min="13836" max="13837" width="18" style="3" customWidth="1"/>
    <col min="13838" max="13839" width="17.7109375" style="3" bestFit="1" customWidth="1"/>
    <col min="13840" max="13840" width="12" style="3" bestFit="1" customWidth="1"/>
    <col min="13841" max="13841" width="11.85546875" style="3" bestFit="1" customWidth="1"/>
    <col min="13842" max="13842" width="12" style="3" bestFit="1" customWidth="1"/>
    <col min="13843" max="14080" width="11.42578125" style="3"/>
    <col min="14081" max="14081" width="35.5703125" style="3" customWidth="1"/>
    <col min="14082" max="14083" width="0" style="3" hidden="1" customWidth="1"/>
    <col min="14084" max="14084" width="20.5703125" style="3" customWidth="1"/>
    <col min="14085" max="14088" width="0" style="3" hidden="1" customWidth="1"/>
    <col min="14089" max="14089" width="20.5703125" style="3" customWidth="1"/>
    <col min="14090" max="14090" width="17.28515625" style="3" customWidth="1"/>
    <col min="14091" max="14091" width="18" style="3" bestFit="1" customWidth="1"/>
    <col min="14092" max="14093" width="18" style="3" customWidth="1"/>
    <col min="14094" max="14095" width="17.7109375" style="3" bestFit="1" customWidth="1"/>
    <col min="14096" max="14096" width="12" style="3" bestFit="1" customWidth="1"/>
    <col min="14097" max="14097" width="11.85546875" style="3" bestFit="1" customWidth="1"/>
    <col min="14098" max="14098" width="12" style="3" bestFit="1" customWidth="1"/>
    <col min="14099" max="14336" width="11.42578125" style="3"/>
    <col min="14337" max="14337" width="35.5703125" style="3" customWidth="1"/>
    <col min="14338" max="14339" width="0" style="3" hidden="1" customWidth="1"/>
    <col min="14340" max="14340" width="20.5703125" style="3" customWidth="1"/>
    <col min="14341" max="14344" width="0" style="3" hidden="1" customWidth="1"/>
    <col min="14345" max="14345" width="20.5703125" style="3" customWidth="1"/>
    <col min="14346" max="14346" width="17.28515625" style="3" customWidth="1"/>
    <col min="14347" max="14347" width="18" style="3" bestFit="1" customWidth="1"/>
    <col min="14348" max="14349" width="18" style="3" customWidth="1"/>
    <col min="14350" max="14351" width="17.7109375" style="3" bestFit="1" customWidth="1"/>
    <col min="14352" max="14352" width="12" style="3" bestFit="1" customWidth="1"/>
    <col min="14353" max="14353" width="11.85546875" style="3" bestFit="1" customWidth="1"/>
    <col min="14354" max="14354" width="12" style="3" bestFit="1" customWidth="1"/>
    <col min="14355" max="14592" width="11.42578125" style="3"/>
    <col min="14593" max="14593" width="35.5703125" style="3" customWidth="1"/>
    <col min="14594" max="14595" width="0" style="3" hidden="1" customWidth="1"/>
    <col min="14596" max="14596" width="20.5703125" style="3" customWidth="1"/>
    <col min="14597" max="14600" width="0" style="3" hidden="1" customWidth="1"/>
    <col min="14601" max="14601" width="20.5703125" style="3" customWidth="1"/>
    <col min="14602" max="14602" width="17.28515625" style="3" customWidth="1"/>
    <col min="14603" max="14603" width="18" style="3" bestFit="1" customWidth="1"/>
    <col min="14604" max="14605" width="18" style="3" customWidth="1"/>
    <col min="14606" max="14607" width="17.7109375" style="3" bestFit="1" customWidth="1"/>
    <col min="14608" max="14608" width="12" style="3" bestFit="1" customWidth="1"/>
    <col min="14609" max="14609" width="11.85546875" style="3" bestFit="1" customWidth="1"/>
    <col min="14610" max="14610" width="12" style="3" bestFit="1" customWidth="1"/>
    <col min="14611" max="14848" width="11.42578125" style="3"/>
    <col min="14849" max="14849" width="35.5703125" style="3" customWidth="1"/>
    <col min="14850" max="14851" width="0" style="3" hidden="1" customWidth="1"/>
    <col min="14852" max="14852" width="20.5703125" style="3" customWidth="1"/>
    <col min="14853" max="14856" width="0" style="3" hidden="1" customWidth="1"/>
    <col min="14857" max="14857" width="20.5703125" style="3" customWidth="1"/>
    <col min="14858" max="14858" width="17.28515625" style="3" customWidth="1"/>
    <col min="14859" max="14859" width="18" style="3" bestFit="1" customWidth="1"/>
    <col min="14860" max="14861" width="18" style="3" customWidth="1"/>
    <col min="14862" max="14863" width="17.7109375" style="3" bestFit="1" customWidth="1"/>
    <col min="14864" max="14864" width="12" style="3" bestFit="1" customWidth="1"/>
    <col min="14865" max="14865" width="11.85546875" style="3" bestFit="1" customWidth="1"/>
    <col min="14866" max="14866" width="12" style="3" bestFit="1" customWidth="1"/>
    <col min="14867" max="15104" width="11.42578125" style="3"/>
    <col min="15105" max="15105" width="35.5703125" style="3" customWidth="1"/>
    <col min="15106" max="15107" width="0" style="3" hidden="1" customWidth="1"/>
    <col min="15108" max="15108" width="20.5703125" style="3" customWidth="1"/>
    <col min="15109" max="15112" width="0" style="3" hidden="1" customWidth="1"/>
    <col min="15113" max="15113" width="20.5703125" style="3" customWidth="1"/>
    <col min="15114" max="15114" width="17.28515625" style="3" customWidth="1"/>
    <col min="15115" max="15115" width="18" style="3" bestFit="1" customWidth="1"/>
    <col min="15116" max="15117" width="18" style="3" customWidth="1"/>
    <col min="15118" max="15119" width="17.7109375" style="3" bestFit="1" customWidth="1"/>
    <col min="15120" max="15120" width="12" style="3" bestFit="1" customWidth="1"/>
    <col min="15121" max="15121" width="11.85546875" style="3" bestFit="1" customWidth="1"/>
    <col min="15122" max="15122" width="12" style="3" bestFit="1" customWidth="1"/>
    <col min="15123" max="15360" width="11.42578125" style="3"/>
    <col min="15361" max="15361" width="35.5703125" style="3" customWidth="1"/>
    <col min="15362" max="15363" width="0" style="3" hidden="1" customWidth="1"/>
    <col min="15364" max="15364" width="20.5703125" style="3" customWidth="1"/>
    <col min="15365" max="15368" width="0" style="3" hidden="1" customWidth="1"/>
    <col min="15369" max="15369" width="20.5703125" style="3" customWidth="1"/>
    <col min="15370" max="15370" width="17.28515625" style="3" customWidth="1"/>
    <col min="15371" max="15371" width="18" style="3" bestFit="1" customWidth="1"/>
    <col min="15372" max="15373" width="18" style="3" customWidth="1"/>
    <col min="15374" max="15375" width="17.7109375" style="3" bestFit="1" customWidth="1"/>
    <col min="15376" max="15376" width="12" style="3" bestFit="1" customWidth="1"/>
    <col min="15377" max="15377" width="11.85546875" style="3" bestFit="1" customWidth="1"/>
    <col min="15378" max="15378" width="12" style="3" bestFit="1" customWidth="1"/>
    <col min="15379" max="15616" width="11.42578125" style="3"/>
    <col min="15617" max="15617" width="35.5703125" style="3" customWidth="1"/>
    <col min="15618" max="15619" width="0" style="3" hidden="1" customWidth="1"/>
    <col min="15620" max="15620" width="20.5703125" style="3" customWidth="1"/>
    <col min="15621" max="15624" width="0" style="3" hidden="1" customWidth="1"/>
    <col min="15625" max="15625" width="20.5703125" style="3" customWidth="1"/>
    <col min="15626" max="15626" width="17.28515625" style="3" customWidth="1"/>
    <col min="15627" max="15627" width="18" style="3" bestFit="1" customWidth="1"/>
    <col min="15628" max="15629" width="18" style="3" customWidth="1"/>
    <col min="15630" max="15631" width="17.7109375" style="3" bestFit="1" customWidth="1"/>
    <col min="15632" max="15632" width="12" style="3" bestFit="1" customWidth="1"/>
    <col min="15633" max="15633" width="11.85546875" style="3" bestFit="1" customWidth="1"/>
    <col min="15634" max="15634" width="12" style="3" bestFit="1" customWidth="1"/>
    <col min="15635" max="15872" width="11.42578125" style="3"/>
    <col min="15873" max="15873" width="35.5703125" style="3" customWidth="1"/>
    <col min="15874" max="15875" width="0" style="3" hidden="1" customWidth="1"/>
    <col min="15876" max="15876" width="20.5703125" style="3" customWidth="1"/>
    <col min="15877" max="15880" width="0" style="3" hidden="1" customWidth="1"/>
    <col min="15881" max="15881" width="20.5703125" style="3" customWidth="1"/>
    <col min="15882" max="15882" width="17.28515625" style="3" customWidth="1"/>
    <col min="15883" max="15883" width="18" style="3" bestFit="1" customWidth="1"/>
    <col min="15884" max="15885" width="18" style="3" customWidth="1"/>
    <col min="15886" max="15887" width="17.7109375" style="3" bestFit="1" customWidth="1"/>
    <col min="15888" max="15888" width="12" style="3" bestFit="1" customWidth="1"/>
    <col min="15889" max="15889" width="11.85546875" style="3" bestFit="1" customWidth="1"/>
    <col min="15890" max="15890" width="12" style="3" bestFit="1" customWidth="1"/>
    <col min="15891" max="16128" width="11.42578125" style="3"/>
    <col min="16129" max="16129" width="35.5703125" style="3" customWidth="1"/>
    <col min="16130" max="16131" width="0" style="3" hidden="1" customWidth="1"/>
    <col min="16132" max="16132" width="20.5703125" style="3" customWidth="1"/>
    <col min="16133" max="16136" width="0" style="3" hidden="1" customWidth="1"/>
    <col min="16137" max="16137" width="20.5703125" style="3" customWidth="1"/>
    <col min="16138" max="16138" width="17.28515625" style="3" customWidth="1"/>
    <col min="16139" max="16139" width="18" style="3" bestFit="1" customWidth="1"/>
    <col min="16140" max="16141" width="18" style="3" customWidth="1"/>
    <col min="16142" max="16143" width="17.7109375" style="3" bestFit="1" customWidth="1"/>
    <col min="16144" max="16144" width="12" style="3" bestFit="1" customWidth="1"/>
    <col min="16145" max="16145" width="11.85546875" style="3" bestFit="1" customWidth="1"/>
    <col min="16146" max="16146" width="12" style="3" bestFit="1" customWidth="1"/>
    <col min="16147" max="16384" width="11.42578125" style="3"/>
  </cols>
  <sheetData>
    <row r="1" spans="1:16" ht="15.75" x14ac:dyDescent="0.3">
      <c r="A1" s="1"/>
      <c r="B1" s="2"/>
      <c r="C1" s="2"/>
      <c r="D1" s="1"/>
      <c r="E1" s="1"/>
      <c r="F1" s="1"/>
      <c r="G1" s="1"/>
      <c r="H1" s="1"/>
      <c r="M1" s="4"/>
      <c r="N1" s="4"/>
    </row>
    <row r="2" spans="1:16" ht="15.75" x14ac:dyDescent="0.3">
      <c r="A2" s="65" t="s">
        <v>0</v>
      </c>
      <c r="B2" s="65"/>
      <c r="C2" s="65"/>
      <c r="D2" s="65"/>
      <c r="E2" s="65"/>
      <c r="F2" s="65"/>
      <c r="G2" s="65"/>
      <c r="H2" s="65"/>
      <c r="I2" s="65"/>
      <c r="J2" s="65"/>
      <c r="K2" s="65"/>
      <c r="L2" s="65"/>
      <c r="M2" s="65"/>
      <c r="N2" s="65"/>
      <c r="O2" s="65"/>
    </row>
    <row r="3" spans="1:16" ht="15.75" x14ac:dyDescent="0.3">
      <c r="A3" s="65" t="s">
        <v>1</v>
      </c>
      <c r="B3" s="65"/>
      <c r="C3" s="65"/>
      <c r="D3" s="65"/>
      <c r="E3" s="65"/>
      <c r="F3" s="65"/>
      <c r="G3" s="65"/>
      <c r="H3" s="65"/>
      <c r="I3" s="65"/>
      <c r="J3" s="65"/>
      <c r="K3" s="65"/>
      <c r="L3" s="65"/>
      <c r="M3" s="65"/>
      <c r="N3" s="65"/>
      <c r="O3" s="65"/>
    </row>
    <row r="4" spans="1:16" ht="15.75" x14ac:dyDescent="0.3">
      <c r="A4" s="65" t="s">
        <v>2</v>
      </c>
      <c r="B4" s="65"/>
      <c r="C4" s="65"/>
      <c r="D4" s="65"/>
      <c r="E4" s="65"/>
      <c r="F4" s="65"/>
      <c r="G4" s="65"/>
      <c r="H4" s="65"/>
      <c r="I4" s="65"/>
      <c r="J4" s="65"/>
      <c r="K4" s="65"/>
      <c r="L4" s="65"/>
      <c r="M4" s="65"/>
      <c r="N4" s="65"/>
      <c r="O4" s="65"/>
    </row>
    <row r="5" spans="1:16" ht="15.75" x14ac:dyDescent="0.3">
      <c r="A5" s="6"/>
      <c r="B5" s="7"/>
      <c r="C5" s="7"/>
      <c r="D5" s="8"/>
      <c r="E5" s="8"/>
      <c r="F5" s="8"/>
      <c r="G5" s="8"/>
      <c r="H5" s="8"/>
      <c r="I5" s="9"/>
      <c r="M5" s="10"/>
      <c r="N5" s="10"/>
    </row>
    <row r="6" spans="1:16" ht="15.75" x14ac:dyDescent="0.3">
      <c r="A6" s="66" t="s">
        <v>3</v>
      </c>
      <c r="B6" s="66"/>
      <c r="C6" s="66"/>
      <c r="D6" s="66"/>
      <c r="E6" s="66"/>
      <c r="F6" s="66"/>
      <c r="G6" s="66"/>
      <c r="H6" s="66"/>
      <c r="I6" s="66"/>
      <c r="J6" s="66"/>
      <c r="K6" s="66"/>
      <c r="L6" s="66"/>
      <c r="M6" s="66"/>
      <c r="N6" s="66"/>
      <c r="O6" s="66"/>
    </row>
    <row r="7" spans="1:16" ht="16.5" thickBot="1" x14ac:dyDescent="0.35">
      <c r="A7" s="11"/>
      <c r="B7" s="11"/>
      <c r="C7" s="11"/>
      <c r="D7" s="11"/>
      <c r="E7" s="11"/>
      <c r="F7" s="11"/>
      <c r="G7" s="11"/>
      <c r="H7" s="11"/>
      <c r="I7" s="9"/>
    </row>
    <row r="8" spans="1:16" ht="17.25" customHeight="1" thickTop="1" x14ac:dyDescent="0.3">
      <c r="A8" s="67" t="s">
        <v>4</v>
      </c>
      <c r="B8" s="12" t="s">
        <v>5</v>
      </c>
      <c r="C8" s="12" t="s">
        <v>5</v>
      </c>
      <c r="D8" s="12" t="s">
        <v>5</v>
      </c>
      <c r="E8" s="59" t="s">
        <v>6</v>
      </c>
      <c r="F8" s="59" t="s">
        <v>7</v>
      </c>
      <c r="G8" s="59" t="s">
        <v>8</v>
      </c>
      <c r="H8" s="12" t="s">
        <v>5</v>
      </c>
      <c r="I8" s="59" t="s">
        <v>9</v>
      </c>
      <c r="J8" s="59" t="s">
        <v>10</v>
      </c>
      <c r="K8" s="59" t="s">
        <v>11</v>
      </c>
      <c r="L8" s="59" t="s">
        <v>12</v>
      </c>
      <c r="M8" s="59" t="s">
        <v>38</v>
      </c>
      <c r="N8" s="59" t="s">
        <v>13</v>
      </c>
      <c r="O8" s="62" t="s">
        <v>14</v>
      </c>
    </row>
    <row r="9" spans="1:16" ht="15.75" x14ac:dyDescent="0.3">
      <c r="A9" s="68"/>
      <c r="B9" s="13" t="s">
        <v>15</v>
      </c>
      <c r="C9" s="13" t="s">
        <v>16</v>
      </c>
      <c r="D9" s="13" t="s">
        <v>15</v>
      </c>
      <c r="E9" s="60"/>
      <c r="F9" s="60"/>
      <c r="G9" s="60"/>
      <c r="H9" s="13" t="s">
        <v>17</v>
      </c>
      <c r="I9" s="60"/>
      <c r="J9" s="60" t="s">
        <v>17</v>
      </c>
      <c r="K9" s="60" t="s">
        <v>17</v>
      </c>
      <c r="L9" s="60" t="s">
        <v>17</v>
      </c>
      <c r="M9" s="60" t="s">
        <v>17</v>
      </c>
      <c r="N9" s="60" t="s">
        <v>17</v>
      </c>
      <c r="O9" s="63" t="s">
        <v>17</v>
      </c>
    </row>
    <row r="10" spans="1:16" ht="16.5" thickBot="1" x14ac:dyDescent="0.35">
      <c r="A10" s="69"/>
      <c r="B10" s="14" t="s">
        <v>18</v>
      </c>
      <c r="C10" s="14" t="s">
        <v>18</v>
      </c>
      <c r="D10" s="14" t="s">
        <v>19</v>
      </c>
      <c r="E10" s="61"/>
      <c r="F10" s="61"/>
      <c r="G10" s="61"/>
      <c r="H10" s="14" t="s">
        <v>19</v>
      </c>
      <c r="I10" s="61"/>
      <c r="J10" s="61" t="s">
        <v>19</v>
      </c>
      <c r="K10" s="61" t="s">
        <v>19</v>
      </c>
      <c r="L10" s="61" t="s">
        <v>19</v>
      </c>
      <c r="M10" s="61" t="s">
        <v>19</v>
      </c>
      <c r="N10" s="61" t="s">
        <v>19</v>
      </c>
      <c r="O10" s="64" t="s">
        <v>19</v>
      </c>
    </row>
    <row r="11" spans="1:16" ht="15.75" customHeight="1" x14ac:dyDescent="0.3">
      <c r="A11" s="15" t="s">
        <v>20</v>
      </c>
      <c r="B11" s="16">
        <f t="shared" ref="B11:G11" si="0">+B13+B17+B21</f>
        <v>29022703517.625355</v>
      </c>
      <c r="C11" s="16">
        <f t="shared" si="0"/>
        <v>29893931724.625355</v>
      </c>
      <c r="D11" s="16">
        <f t="shared" si="0"/>
        <v>31423702844.131203</v>
      </c>
      <c r="E11" s="17">
        <f t="shared" si="0"/>
        <v>2757345059</v>
      </c>
      <c r="F11" s="17">
        <f t="shared" si="0"/>
        <v>0</v>
      </c>
      <c r="G11" s="17">
        <f t="shared" si="0"/>
        <v>0</v>
      </c>
      <c r="H11" s="17">
        <f>+D11+E11+F11+G11</f>
        <v>34181047903.131203</v>
      </c>
      <c r="I11" s="17">
        <f>+I13+I17+I21</f>
        <v>5328510560</v>
      </c>
      <c r="J11" s="17">
        <f>+J13+J17+J21</f>
        <v>6567557053</v>
      </c>
      <c r="K11" s="17">
        <f>+K13+K17+K21</f>
        <v>7326849693</v>
      </c>
      <c r="L11" s="17">
        <f>+L13+L17+L21</f>
        <v>15664924914</v>
      </c>
      <c r="M11" s="17">
        <f>+I11+J11+K11+L11</f>
        <v>34887842220</v>
      </c>
      <c r="N11" s="17">
        <f>+M11-H11</f>
        <v>706794316.8687973</v>
      </c>
      <c r="O11" s="18">
        <f>IFERROR(M11/H11,0)</f>
        <v>1.0206779592852697</v>
      </c>
    </row>
    <row r="12" spans="1:16" ht="13.5" customHeight="1" x14ac:dyDescent="0.3">
      <c r="A12" s="19"/>
      <c r="B12" s="20"/>
      <c r="C12" s="20">
        <v>0</v>
      </c>
      <c r="D12" s="21"/>
      <c r="E12" s="21"/>
      <c r="F12" s="21"/>
      <c r="G12" s="21"/>
      <c r="H12" s="21"/>
      <c r="I12" s="21"/>
      <c r="J12" s="21"/>
      <c r="K12" s="21"/>
      <c r="L12" s="21"/>
      <c r="M12" s="21"/>
      <c r="N12" s="21"/>
      <c r="O12" s="22"/>
    </row>
    <row r="13" spans="1:16" ht="30.75" x14ac:dyDescent="0.3">
      <c r="A13" s="23" t="s">
        <v>21</v>
      </c>
      <c r="B13" s="24">
        <f>+B14+B15</f>
        <v>19725321798.400002</v>
      </c>
      <c r="C13" s="24">
        <v>19725321798.400002</v>
      </c>
      <c r="D13" s="25">
        <f>+D14+D15</f>
        <v>21873440702.131203</v>
      </c>
      <c r="E13" s="25">
        <f>+E14+E15</f>
        <v>1976248674</v>
      </c>
      <c r="F13" s="25">
        <f>+F14+F15</f>
        <v>0</v>
      </c>
      <c r="G13" s="25">
        <f>+G14+G15</f>
        <v>0</v>
      </c>
      <c r="H13" s="25">
        <f t="shared" ref="H13:H15" si="1">+D13+E13+F13+G13</f>
        <v>23849689376.131203</v>
      </c>
      <c r="I13" s="25">
        <f>SUM(I14:I15)</f>
        <v>5163751813</v>
      </c>
      <c r="J13" s="25">
        <f>SUM(J14:J15)</f>
        <v>5659940703</v>
      </c>
      <c r="K13" s="25">
        <f>SUM(K14:K15)</f>
        <v>6591279128</v>
      </c>
      <c r="L13" s="25">
        <f>SUM(L14:L15)</f>
        <v>7156707459</v>
      </c>
      <c r="M13" s="25">
        <f t="shared" ref="M13:N39" si="2">+I13+J13+K13+L13</f>
        <v>24571679103</v>
      </c>
      <c r="N13" s="25">
        <f t="shared" ref="N13:N15" si="3">+M13-H13</f>
        <v>721989726.8687973</v>
      </c>
      <c r="O13" s="18">
        <f t="shared" ref="O13:O39" si="4">IFERROR(M13/H13,0)</f>
        <v>1.0302725002192845</v>
      </c>
    </row>
    <row r="14" spans="1:16" ht="15.75" x14ac:dyDescent="0.3">
      <c r="A14" s="19" t="s">
        <v>22</v>
      </c>
      <c r="B14" s="20">
        <v>12328326124</v>
      </c>
      <c r="C14" s="20">
        <f>+C13*62.5%</f>
        <v>12328326124</v>
      </c>
      <c r="D14" s="26">
        <v>13670900438.832001</v>
      </c>
      <c r="E14" s="26">
        <f>+(6873*62.5%)*287538</f>
        <v>1235155421.25</v>
      </c>
      <c r="F14" s="26"/>
      <c r="G14" s="26"/>
      <c r="H14" s="26">
        <f t="shared" si="1"/>
        <v>14906055860.082001</v>
      </c>
      <c r="I14" s="26">
        <v>3227344882.875</v>
      </c>
      <c r="J14" s="26">
        <v>3537462939.5</v>
      </c>
      <c r="K14" s="27">
        <v>4119549454.75</v>
      </c>
      <c r="L14" s="28">
        <v>4472942163</v>
      </c>
      <c r="M14" s="26">
        <f t="shared" si="2"/>
        <v>15357299440.125</v>
      </c>
      <c r="N14" s="26">
        <f t="shared" si="3"/>
        <v>451243580.04299927</v>
      </c>
      <c r="O14" s="29">
        <f t="shared" si="4"/>
        <v>1.0302725002695996</v>
      </c>
      <c r="P14" s="30"/>
    </row>
    <row r="15" spans="1:16" ht="30" x14ac:dyDescent="0.3">
      <c r="A15" s="19" t="s">
        <v>23</v>
      </c>
      <c r="B15" s="20">
        <v>7396995674.3999996</v>
      </c>
      <c r="C15" s="20">
        <f>+C13*37.5%</f>
        <v>7396995674.4000006</v>
      </c>
      <c r="D15" s="26">
        <v>8202540263.2992001</v>
      </c>
      <c r="E15" s="26">
        <f>+(6873*37.5%)*287538</f>
        <v>741093252.75</v>
      </c>
      <c r="F15" s="26"/>
      <c r="G15" s="26"/>
      <c r="H15" s="26">
        <f t="shared" si="1"/>
        <v>8943633516.0492001</v>
      </c>
      <c r="I15" s="26">
        <v>1936406930.125</v>
      </c>
      <c r="J15" s="26">
        <v>2122477763.5</v>
      </c>
      <c r="K15" s="27">
        <v>2471729673.25</v>
      </c>
      <c r="L15" s="28">
        <v>2683765296</v>
      </c>
      <c r="M15" s="26">
        <f t="shared" si="2"/>
        <v>9214379662.875</v>
      </c>
      <c r="N15" s="26">
        <f t="shared" si="3"/>
        <v>270746146.82579994</v>
      </c>
      <c r="O15" s="29">
        <f t="shared" si="4"/>
        <v>1.030272500135426</v>
      </c>
      <c r="P15" s="30"/>
    </row>
    <row r="16" spans="1:16" ht="15.75" x14ac:dyDescent="0.3">
      <c r="A16" s="19"/>
      <c r="B16" s="20"/>
      <c r="C16" s="20"/>
      <c r="D16" s="26"/>
      <c r="E16" s="26"/>
      <c r="F16" s="26"/>
      <c r="G16" s="26"/>
      <c r="H16" s="26"/>
      <c r="I16" s="26"/>
      <c r="J16" s="26"/>
      <c r="K16" s="26"/>
      <c r="L16" s="26"/>
      <c r="M16" s="26"/>
      <c r="N16" s="26"/>
      <c r="O16" s="29"/>
      <c r="P16" s="30"/>
    </row>
    <row r="17" spans="1:15" ht="30.75" x14ac:dyDescent="0.3">
      <c r="A17" s="31" t="s">
        <v>24</v>
      </c>
      <c r="B17" s="32">
        <f>+B18+B19</f>
        <v>132649368</v>
      </c>
      <c r="C17" s="32">
        <f>+C18+C19</f>
        <v>132649368</v>
      </c>
      <c r="D17" s="33">
        <f>132649368+127774921</f>
        <v>260424289</v>
      </c>
      <c r="E17" s="33">
        <f>+E18+E19</f>
        <v>0</v>
      </c>
      <c r="F17" s="33">
        <f>+F18+F19</f>
        <v>0</v>
      </c>
      <c r="G17" s="33">
        <f>+G18+G19</f>
        <v>0</v>
      </c>
      <c r="H17" s="33">
        <f t="shared" ref="H17:H19" si="5">+D17+E17+F17+G17</f>
        <v>260424289</v>
      </c>
      <c r="I17" s="33">
        <f>SUM(I18:I19)</f>
        <v>164758747</v>
      </c>
      <c r="J17" s="33">
        <f>SUM(J18:J19)</f>
        <v>65478159</v>
      </c>
      <c r="K17" s="33">
        <f>SUM(K18:K19)</f>
        <v>4896732</v>
      </c>
      <c r="L17" s="33">
        <f>SUM(L18:L19)</f>
        <v>10095241</v>
      </c>
      <c r="M17" s="33">
        <f>+I17+J17+K17+L17</f>
        <v>245228879</v>
      </c>
      <c r="N17" s="33">
        <f t="shared" ref="N17:N19" si="6">+M17-H17</f>
        <v>-15195410</v>
      </c>
      <c r="O17" s="34">
        <f t="shared" si="4"/>
        <v>0.94165133345146623</v>
      </c>
    </row>
    <row r="18" spans="1:15" ht="15.75" x14ac:dyDescent="0.3">
      <c r="A18" s="19" t="s">
        <v>22</v>
      </c>
      <c r="B18" s="35">
        <v>82905855</v>
      </c>
      <c r="C18" s="35">
        <v>82905855</v>
      </c>
      <c r="D18" s="26">
        <f>+D17*62.5%</f>
        <v>162765180.625</v>
      </c>
      <c r="E18" s="26"/>
      <c r="F18" s="26"/>
      <c r="G18" s="26"/>
      <c r="H18" s="26">
        <f t="shared" si="5"/>
        <v>162765180.625</v>
      </c>
      <c r="I18" s="26">
        <v>102974217</v>
      </c>
      <c r="J18" s="26">
        <v>40923849</v>
      </c>
      <c r="K18" s="27">
        <v>3060456.625</v>
      </c>
      <c r="L18" s="27">
        <f>4985602+1323924</f>
        <v>6309526</v>
      </c>
      <c r="M18" s="26">
        <f t="shared" si="2"/>
        <v>153268048.625</v>
      </c>
      <c r="N18" s="26">
        <f t="shared" si="6"/>
        <v>-9497132</v>
      </c>
      <c r="O18" s="29">
        <f t="shared" si="4"/>
        <v>0.94165132884360103</v>
      </c>
    </row>
    <row r="19" spans="1:15" ht="30" x14ac:dyDescent="0.3">
      <c r="A19" s="19" t="s">
        <v>23</v>
      </c>
      <c r="B19" s="35">
        <v>49743513</v>
      </c>
      <c r="C19" s="35">
        <v>49743513</v>
      </c>
      <c r="D19" s="26">
        <f>+D17*37.5%</f>
        <v>97659108.375</v>
      </c>
      <c r="E19" s="26"/>
      <c r="F19" s="26"/>
      <c r="G19" s="26"/>
      <c r="H19" s="26">
        <f t="shared" si="5"/>
        <v>97659108.375</v>
      </c>
      <c r="I19" s="26">
        <v>61784530</v>
      </c>
      <c r="J19" s="26">
        <v>24554310</v>
      </c>
      <c r="K19" s="27">
        <v>1836275.375</v>
      </c>
      <c r="L19" s="27">
        <f>2991360+794355</f>
        <v>3785715</v>
      </c>
      <c r="M19" s="26">
        <f t="shared" si="2"/>
        <v>91960830.375</v>
      </c>
      <c r="N19" s="26">
        <f t="shared" si="6"/>
        <v>-5698278</v>
      </c>
      <c r="O19" s="29">
        <f t="shared" si="4"/>
        <v>0.94165134113124138</v>
      </c>
    </row>
    <row r="20" spans="1:15" ht="15.75" x14ac:dyDescent="0.3">
      <c r="A20" s="19"/>
      <c r="B20" s="35"/>
      <c r="C20" s="35"/>
      <c r="D20" s="26"/>
      <c r="E20" s="26"/>
      <c r="F20" s="26"/>
      <c r="G20" s="26"/>
      <c r="H20" s="26"/>
      <c r="I20" s="26"/>
      <c r="J20" s="26"/>
      <c r="K20" s="26"/>
      <c r="L20" s="26"/>
      <c r="M20" s="26"/>
      <c r="N20" s="26"/>
      <c r="O20" s="29"/>
    </row>
    <row r="21" spans="1:15" ht="30.75" x14ac:dyDescent="0.3">
      <c r="A21" s="23" t="s">
        <v>25</v>
      </c>
      <c r="B21" s="36">
        <f t="shared" ref="B21:G21" si="7">+B22+B23</f>
        <v>9164732351.2253532</v>
      </c>
      <c r="C21" s="36">
        <f t="shared" si="7"/>
        <v>10035960558.225353</v>
      </c>
      <c r="D21" s="37">
        <f t="shared" si="7"/>
        <v>9289837853</v>
      </c>
      <c r="E21" s="38">
        <f t="shared" si="7"/>
        <v>781096385</v>
      </c>
      <c r="F21" s="38">
        <f t="shared" si="7"/>
        <v>0</v>
      </c>
      <c r="G21" s="38">
        <f t="shared" si="7"/>
        <v>0</v>
      </c>
      <c r="H21" s="38">
        <f t="shared" ref="H21:H23" si="8">+D21+E21+F21+G21</f>
        <v>10070934238</v>
      </c>
      <c r="I21" s="38">
        <f>SUM(I22:I23)</f>
        <v>0</v>
      </c>
      <c r="J21" s="38">
        <f>SUM(J22:J23)</f>
        <v>842138191</v>
      </c>
      <c r="K21" s="38">
        <f>SUM(K22:K23)</f>
        <v>730673833</v>
      </c>
      <c r="L21" s="38">
        <f>SUM(L22:L23)</f>
        <v>8498122214</v>
      </c>
      <c r="M21" s="38">
        <f t="shared" si="2"/>
        <v>10070934238</v>
      </c>
      <c r="N21" s="38">
        <f t="shared" ref="N21:N23" si="9">+M21-H21</f>
        <v>0</v>
      </c>
      <c r="O21" s="39">
        <f t="shared" si="4"/>
        <v>1</v>
      </c>
    </row>
    <row r="22" spans="1:15" ht="15.75" x14ac:dyDescent="0.3">
      <c r="A22" s="19" t="s">
        <v>22</v>
      </c>
      <c r="B22" s="20">
        <v>2085276214.1755028</v>
      </c>
      <c r="C22" s="40">
        <v>2192341418.1755028</v>
      </c>
      <c r="D22" s="41">
        <v>1233152996</v>
      </c>
      <c r="E22" s="41">
        <v>259083921</v>
      </c>
      <c r="F22" s="41"/>
      <c r="G22" s="41"/>
      <c r="H22" s="41">
        <f t="shared" si="8"/>
        <v>1492236917</v>
      </c>
      <c r="I22" s="41"/>
      <c r="J22" s="41">
        <v>644770299</v>
      </c>
      <c r="K22" s="27">
        <v>131122628</v>
      </c>
      <c r="L22" s="27">
        <v>716343990</v>
      </c>
      <c r="M22" s="41">
        <f t="shared" si="2"/>
        <v>1492236917</v>
      </c>
      <c r="N22" s="41">
        <f t="shared" si="9"/>
        <v>0</v>
      </c>
      <c r="O22" s="42">
        <f t="shared" si="4"/>
        <v>1</v>
      </c>
    </row>
    <row r="23" spans="1:15" ht="30" x14ac:dyDescent="0.3">
      <c r="A23" s="19" t="s">
        <v>23</v>
      </c>
      <c r="B23" s="20">
        <v>7079456137.0498514</v>
      </c>
      <c r="C23" s="21">
        <v>7843619140.0498514</v>
      </c>
      <c r="D23" s="26">
        <v>8056684857</v>
      </c>
      <c r="E23" s="26">
        <v>522012464</v>
      </c>
      <c r="F23" s="26"/>
      <c r="G23" s="26"/>
      <c r="H23" s="26">
        <f t="shared" si="8"/>
        <v>8578697321</v>
      </c>
      <c r="I23" s="26"/>
      <c r="J23" s="26">
        <v>197367892</v>
      </c>
      <c r="K23" s="27">
        <v>599551205</v>
      </c>
      <c r="L23" s="27">
        <v>7781778224</v>
      </c>
      <c r="M23" s="26">
        <f t="shared" si="2"/>
        <v>8578697321</v>
      </c>
      <c r="N23" s="26">
        <f t="shared" si="9"/>
        <v>0</v>
      </c>
      <c r="O23" s="29">
        <f t="shared" si="4"/>
        <v>1</v>
      </c>
    </row>
    <row r="24" spans="1:15" ht="15.75" x14ac:dyDescent="0.3">
      <c r="A24" s="19"/>
      <c r="B24" s="20"/>
      <c r="C24" s="21"/>
      <c r="D24" s="26"/>
      <c r="E24" s="26"/>
      <c r="F24" s="26"/>
      <c r="G24" s="26"/>
      <c r="H24" s="26"/>
      <c r="I24" s="26"/>
      <c r="J24" s="26"/>
      <c r="K24" s="26"/>
      <c r="L24" s="26"/>
      <c r="M24" s="26"/>
      <c r="N24" s="26"/>
      <c r="O24" s="29"/>
    </row>
    <row r="25" spans="1:15" ht="30.75" x14ac:dyDescent="0.3">
      <c r="A25" s="31" t="s">
        <v>26</v>
      </c>
      <c r="B25" s="32">
        <f t="shared" ref="B25:G25" si="10">+B27+B31</f>
        <v>2686341951.5108924</v>
      </c>
      <c r="C25" s="32">
        <f t="shared" si="10"/>
        <v>2561803423.5108924</v>
      </c>
      <c r="D25" s="43">
        <f t="shared" si="10"/>
        <v>2238514278.8498416</v>
      </c>
      <c r="E25" s="33">
        <f t="shared" si="10"/>
        <v>4821156850</v>
      </c>
      <c r="F25" s="33">
        <f t="shared" si="10"/>
        <v>-1233061000</v>
      </c>
      <c r="G25" s="33">
        <f t="shared" si="10"/>
        <v>1280010839</v>
      </c>
      <c r="H25" s="33">
        <f>+D25+E25+F25+G25</f>
        <v>7106620967.8498421</v>
      </c>
      <c r="I25" s="33">
        <f>+I27+I31</f>
        <v>528471344.75</v>
      </c>
      <c r="J25" s="33">
        <f>+J27+J31</f>
        <v>484691514.04999995</v>
      </c>
      <c r="K25" s="33">
        <f>+K27+K31</f>
        <v>2410558936.25</v>
      </c>
      <c r="L25" s="33">
        <f>+L27+L31</f>
        <v>3350079111</v>
      </c>
      <c r="M25" s="33">
        <f t="shared" si="2"/>
        <v>6773800906.0500002</v>
      </c>
      <c r="N25" s="33">
        <f>+M25-H25</f>
        <v>-332820061.79984188</v>
      </c>
      <c r="O25" s="34">
        <f t="shared" si="4"/>
        <v>0.95316760760064301</v>
      </c>
    </row>
    <row r="26" spans="1:15" ht="15.75" x14ac:dyDescent="0.3">
      <c r="A26" s="19"/>
      <c r="B26" s="20"/>
      <c r="C26" s="21"/>
      <c r="D26" s="26"/>
      <c r="E26" s="26"/>
      <c r="F26" s="26"/>
      <c r="G26" s="26"/>
      <c r="H26" s="26"/>
      <c r="I26" s="26"/>
      <c r="J26" s="26"/>
      <c r="K26" s="26"/>
      <c r="L26" s="26"/>
      <c r="M26" s="26"/>
      <c r="N26" s="26"/>
      <c r="O26" s="29"/>
    </row>
    <row r="27" spans="1:15" ht="15.75" x14ac:dyDescent="0.3">
      <c r="A27" s="31" t="s">
        <v>27</v>
      </c>
      <c r="B27" s="32">
        <f t="shared" ref="B27:G27" si="11">+B28+B29</f>
        <v>283981020.45946342</v>
      </c>
      <c r="C27" s="32">
        <f t="shared" si="11"/>
        <v>283981020.45946342</v>
      </c>
      <c r="D27" s="43">
        <f t="shared" si="11"/>
        <v>342481788.34296542</v>
      </c>
      <c r="E27" s="33">
        <f t="shared" si="11"/>
        <v>0</v>
      </c>
      <c r="F27" s="33">
        <f t="shared" si="11"/>
        <v>0</v>
      </c>
      <c r="G27" s="33">
        <f t="shared" si="11"/>
        <v>0</v>
      </c>
      <c r="H27" s="33">
        <f t="shared" ref="H27:H29" si="12">+D27+E27+F27+G27</f>
        <v>342481788.34296542</v>
      </c>
      <c r="I27" s="33">
        <f>SUM(I28:I29)</f>
        <v>78343597.5</v>
      </c>
      <c r="J27" s="33">
        <f>SUM(J28:J29)</f>
        <v>72156462.5</v>
      </c>
      <c r="K27" s="33">
        <f>SUM(K28:K29)</f>
        <v>50453298.5</v>
      </c>
      <c r="L27" s="33">
        <f>SUM(L28:L29)</f>
        <v>60482517</v>
      </c>
      <c r="M27" s="33">
        <f t="shared" si="2"/>
        <v>261435875.5</v>
      </c>
      <c r="N27" s="33">
        <f t="shared" ref="N27:N29" si="13">+M27-H27</f>
        <v>-81045912.842965424</v>
      </c>
      <c r="O27" s="34">
        <f t="shared" si="4"/>
        <v>0.76335701458728356</v>
      </c>
    </row>
    <row r="28" spans="1:15" ht="15.75" x14ac:dyDescent="0.3">
      <c r="A28" s="19" t="s">
        <v>28</v>
      </c>
      <c r="B28" s="20">
        <v>117384048.41981643</v>
      </c>
      <c r="C28" s="26">
        <v>117384048.41981643</v>
      </c>
      <c r="D28" s="35">
        <v>81810898.84150362</v>
      </c>
      <c r="E28" s="26"/>
      <c r="F28" s="26"/>
      <c r="G28" s="26"/>
      <c r="H28" s="26">
        <f t="shared" si="12"/>
        <v>81810898.84150362</v>
      </c>
      <c r="I28" s="26">
        <v>14416489</v>
      </c>
      <c r="J28" s="26">
        <v>15469430</v>
      </c>
      <c r="K28" s="27">
        <v>8523351</v>
      </c>
      <c r="L28" s="26">
        <v>6971309</v>
      </c>
      <c r="M28" s="26">
        <f t="shared" si="2"/>
        <v>45380579</v>
      </c>
      <c r="N28" s="26">
        <f t="shared" si="13"/>
        <v>-36430319.84150362</v>
      </c>
      <c r="O28" s="29">
        <f t="shared" si="4"/>
        <v>0.55470089734520678</v>
      </c>
    </row>
    <row r="29" spans="1:15" ht="15.75" x14ac:dyDescent="0.3">
      <c r="A29" s="19" t="s">
        <v>29</v>
      </c>
      <c r="B29" s="20">
        <v>166596972.03964698</v>
      </c>
      <c r="C29" s="26">
        <v>166596972.03964698</v>
      </c>
      <c r="D29" s="35">
        <v>260670889.5014618</v>
      </c>
      <c r="E29" s="26"/>
      <c r="F29" s="26"/>
      <c r="G29" s="26"/>
      <c r="H29" s="26">
        <f t="shared" si="12"/>
        <v>260670889.5014618</v>
      </c>
      <c r="I29" s="26">
        <v>63927108.5</v>
      </c>
      <c r="J29" s="26">
        <v>56687032.5</v>
      </c>
      <c r="K29" s="27">
        <v>41929947.5</v>
      </c>
      <c r="L29" s="26">
        <v>53511208</v>
      </c>
      <c r="M29" s="26">
        <f t="shared" si="2"/>
        <v>216055296.5</v>
      </c>
      <c r="N29" s="26">
        <f t="shared" si="13"/>
        <v>-44615593.001461804</v>
      </c>
      <c r="O29" s="29">
        <f t="shared" si="4"/>
        <v>0.82884320881863716</v>
      </c>
    </row>
    <row r="30" spans="1:15" ht="15.75" x14ac:dyDescent="0.3">
      <c r="A30" s="19"/>
      <c r="B30" s="20"/>
      <c r="C30" s="21"/>
      <c r="D30" s="26"/>
      <c r="E30" s="26"/>
      <c r="F30" s="26"/>
      <c r="G30" s="26"/>
      <c r="H30" s="26"/>
      <c r="I30" s="26"/>
      <c r="J30" s="26"/>
      <c r="K30" s="26"/>
      <c r="L30" s="26"/>
      <c r="M30" s="26"/>
      <c r="N30" s="26"/>
      <c r="O30" s="29"/>
    </row>
    <row r="31" spans="1:15" ht="15.75" x14ac:dyDescent="0.3">
      <c r="A31" s="31" t="s">
        <v>30</v>
      </c>
      <c r="B31" s="32">
        <f>SUM(B32:B36)</f>
        <v>2402360931.0514288</v>
      </c>
      <c r="C31" s="32">
        <f>SUM(C32:C36)</f>
        <v>2277822403.0514288</v>
      </c>
      <c r="D31" s="43">
        <f>SUM(D32:D36)</f>
        <v>1896032490.5068762</v>
      </c>
      <c r="E31" s="33">
        <f>SUM(E32:E36)</f>
        <v>4821156850</v>
      </c>
      <c r="F31" s="33">
        <f>SUM(F32:F36)</f>
        <v>-1233061000</v>
      </c>
      <c r="G31" s="33">
        <f>SUM(G32:G37)</f>
        <v>1280010839</v>
      </c>
      <c r="H31" s="33">
        <f t="shared" ref="H31:H37" si="14">+D31+E31+F31+G31</f>
        <v>6764139179.506876</v>
      </c>
      <c r="I31" s="33">
        <f>SUM(I32:I36)</f>
        <v>450127747.25</v>
      </c>
      <c r="J31" s="33">
        <f>SUM(J32:J36)</f>
        <v>412535051.54999995</v>
      </c>
      <c r="K31" s="33">
        <f>SUM(K32:K36)</f>
        <v>2360105637.75</v>
      </c>
      <c r="L31" s="33">
        <f>SUM(L32:L37)</f>
        <v>3289596594</v>
      </c>
      <c r="M31" s="33">
        <f t="shared" si="2"/>
        <v>6512365030.5500002</v>
      </c>
      <c r="N31" s="33">
        <f t="shared" ref="N31:N37" si="15">+M31-H31</f>
        <v>-251774148.9568758</v>
      </c>
      <c r="O31" s="34">
        <f t="shared" si="4"/>
        <v>0.96277809455493335</v>
      </c>
    </row>
    <row r="32" spans="1:15" ht="15.75" x14ac:dyDescent="0.3">
      <c r="A32" s="19" t="s">
        <v>31</v>
      </c>
      <c r="B32" s="20">
        <v>1432685040</v>
      </c>
      <c r="C32" s="26">
        <v>1432685040</v>
      </c>
      <c r="D32" s="35">
        <v>1245031219.9164</v>
      </c>
      <c r="E32" s="26"/>
      <c r="F32" s="26"/>
      <c r="G32" s="26"/>
      <c r="H32" s="26">
        <f t="shared" si="14"/>
        <v>1245031219.9164</v>
      </c>
      <c r="I32" s="26">
        <v>292019859.5</v>
      </c>
      <c r="J32" s="26">
        <v>375588068.29999995</v>
      </c>
      <c r="K32" s="27">
        <v>401318781</v>
      </c>
      <c r="L32" s="26">
        <v>533315411</v>
      </c>
      <c r="M32" s="26">
        <f t="shared" si="2"/>
        <v>1602242119.8</v>
      </c>
      <c r="N32" s="26">
        <f t="shared" si="15"/>
        <v>357210899.8836</v>
      </c>
      <c r="O32" s="29">
        <f t="shared" si="4"/>
        <v>1.2869091908454999</v>
      </c>
    </row>
    <row r="33" spans="1:15" ht="15.75" x14ac:dyDescent="0.3">
      <c r="A33" s="44" t="s">
        <v>32</v>
      </c>
      <c r="B33" s="20">
        <v>14266640.571428571</v>
      </c>
      <c r="C33" s="45">
        <v>14266640.571428571</v>
      </c>
      <c r="D33" s="46">
        <v>21962130.666666668</v>
      </c>
      <c r="E33" s="45"/>
      <c r="F33" s="45"/>
      <c r="G33" s="45"/>
      <c r="H33" s="45">
        <f t="shared" si="14"/>
        <v>21962130.666666668</v>
      </c>
      <c r="I33" s="45">
        <v>3350704.5</v>
      </c>
      <c r="J33" s="45">
        <v>13520798.5</v>
      </c>
      <c r="K33" s="27">
        <v>32242132</v>
      </c>
      <c r="L33" s="45">
        <v>20757263</v>
      </c>
      <c r="M33" s="45">
        <f t="shared" si="2"/>
        <v>69870898</v>
      </c>
      <c r="N33" s="45">
        <f t="shared" si="15"/>
        <v>47908767.333333328</v>
      </c>
      <c r="O33" s="47">
        <f t="shared" si="4"/>
        <v>3.1814262040635035</v>
      </c>
    </row>
    <row r="34" spans="1:15" ht="15.75" x14ac:dyDescent="0.3">
      <c r="A34" s="44" t="s">
        <v>33</v>
      </c>
      <c r="B34" s="20">
        <v>5304017.4800000004</v>
      </c>
      <c r="C34" s="45">
        <v>5304017.4800000004</v>
      </c>
      <c r="D34" s="46">
        <v>4663591.9238095237</v>
      </c>
      <c r="E34" s="45"/>
      <c r="F34" s="45"/>
      <c r="G34" s="45"/>
      <c r="H34" s="45">
        <f t="shared" si="14"/>
        <v>4663591.9238095237</v>
      </c>
      <c r="I34" s="45">
        <v>230935.75</v>
      </c>
      <c r="J34" s="45">
        <v>111186.75</v>
      </c>
      <c r="K34" s="27">
        <v>2253699.75</v>
      </c>
      <c r="L34" s="45">
        <v>-144755</v>
      </c>
      <c r="M34" s="45">
        <f t="shared" si="2"/>
        <v>2451067.25</v>
      </c>
      <c r="N34" s="45">
        <f t="shared" si="15"/>
        <v>-2212524.6738095237</v>
      </c>
      <c r="O34" s="47">
        <f t="shared" si="4"/>
        <v>0.52557498384159862</v>
      </c>
    </row>
    <row r="35" spans="1:15" ht="15.75" x14ac:dyDescent="0.3">
      <c r="A35" s="44" t="s">
        <v>34</v>
      </c>
      <c r="B35" s="20">
        <v>109017973</v>
      </c>
      <c r="C35" s="48">
        <v>109017973</v>
      </c>
      <c r="D35" s="46">
        <v>47517973</v>
      </c>
      <c r="E35" s="45"/>
      <c r="F35" s="45"/>
      <c r="G35" s="45"/>
      <c r="H35" s="45">
        <f t="shared" si="14"/>
        <v>47517973</v>
      </c>
      <c r="I35" s="45">
        <v>48491247.5</v>
      </c>
      <c r="J35" s="45">
        <v>23314998</v>
      </c>
      <c r="K35" s="27">
        <v>1208665</v>
      </c>
      <c r="L35" s="45">
        <v>13245844</v>
      </c>
      <c r="M35" s="45">
        <f t="shared" si="2"/>
        <v>86260754.5</v>
      </c>
      <c r="N35" s="45">
        <f t="shared" si="15"/>
        <v>38742781.5</v>
      </c>
      <c r="O35" s="47">
        <f t="shared" si="4"/>
        <v>1.8153290019336472</v>
      </c>
    </row>
    <row r="36" spans="1:15" ht="15.75" x14ac:dyDescent="0.3">
      <c r="A36" s="44" t="s">
        <v>35</v>
      </c>
      <c r="B36" s="20">
        <v>841087260</v>
      </c>
      <c r="C36" s="45">
        <v>716548732</v>
      </c>
      <c r="D36" s="46">
        <v>576857575</v>
      </c>
      <c r="E36" s="45">
        <f>71156850+1250000000+3500000000</f>
        <v>4821156850</v>
      </c>
      <c r="F36" s="45">
        <v>-1233061000</v>
      </c>
      <c r="G36" s="45">
        <v>97996000</v>
      </c>
      <c r="H36" s="49">
        <f t="shared" si="14"/>
        <v>4262949425</v>
      </c>
      <c r="I36" s="45">
        <v>106035000</v>
      </c>
      <c r="J36" s="45">
        <v>0</v>
      </c>
      <c r="K36" s="27">
        <v>1923082360</v>
      </c>
      <c r="L36" s="45">
        <v>1861979716</v>
      </c>
      <c r="M36" s="45">
        <f t="shared" si="2"/>
        <v>3891097076</v>
      </c>
      <c r="N36" s="45">
        <f t="shared" si="15"/>
        <v>-371852349</v>
      </c>
      <c r="O36" s="47">
        <f t="shared" si="4"/>
        <v>0.91277110940625339</v>
      </c>
    </row>
    <row r="37" spans="1:15" ht="15.75" x14ac:dyDescent="0.3">
      <c r="A37" s="44" t="s">
        <v>36</v>
      </c>
      <c r="B37" s="20">
        <v>841087260</v>
      </c>
      <c r="C37" s="45">
        <v>716548732</v>
      </c>
      <c r="D37" s="46"/>
      <c r="E37" s="45"/>
      <c r="F37" s="45"/>
      <c r="G37" s="50">
        <v>1182014839</v>
      </c>
      <c r="H37" s="45">
        <f t="shared" si="14"/>
        <v>1182014839</v>
      </c>
      <c r="I37" s="45"/>
      <c r="J37" s="45">
        <v>0</v>
      </c>
      <c r="K37" s="45">
        <v>0</v>
      </c>
      <c r="L37" s="45">
        <v>860443115</v>
      </c>
      <c r="M37" s="45">
        <f>+I37+J37+K37+L37</f>
        <v>860443115</v>
      </c>
      <c r="N37" s="45">
        <f t="shared" si="15"/>
        <v>-321571724</v>
      </c>
      <c r="O37" s="47">
        <f>IFERROR(M37/H37,0)</f>
        <v>0.72794611929571551</v>
      </c>
    </row>
    <row r="38" spans="1:15" ht="16.5" thickBot="1" x14ac:dyDescent="0.35">
      <c r="A38" s="44"/>
      <c r="B38" s="51"/>
      <c r="C38" s="48"/>
      <c r="D38" s="48"/>
      <c r="E38" s="48"/>
      <c r="F38" s="48"/>
      <c r="G38" s="48"/>
      <c r="H38" s="48"/>
      <c r="I38" s="48"/>
      <c r="J38" s="48"/>
      <c r="K38" s="48"/>
      <c r="L38" s="48"/>
      <c r="M38" s="48">
        <f t="shared" si="2"/>
        <v>0</v>
      </c>
      <c r="N38" s="48">
        <f t="shared" si="2"/>
        <v>0</v>
      </c>
      <c r="O38" s="52"/>
    </row>
    <row r="39" spans="1:15" ht="16.5" thickBot="1" x14ac:dyDescent="0.35">
      <c r="A39" s="53" t="s">
        <v>37</v>
      </c>
      <c r="B39" s="54">
        <f t="shared" ref="B39:L39" si="16">+B25+B11</f>
        <v>31709045469.136246</v>
      </c>
      <c r="C39" s="54">
        <f t="shared" si="16"/>
        <v>32455735148.136246</v>
      </c>
      <c r="D39" s="54">
        <f t="shared" si="16"/>
        <v>33662217122.981045</v>
      </c>
      <c r="E39" s="54">
        <f t="shared" si="16"/>
        <v>7578501909</v>
      </c>
      <c r="F39" s="54">
        <f t="shared" si="16"/>
        <v>-1233061000</v>
      </c>
      <c r="G39" s="54">
        <f t="shared" si="16"/>
        <v>1280010839</v>
      </c>
      <c r="H39" s="55">
        <f>+D39+E39+F39+G39</f>
        <v>41287668870.981049</v>
      </c>
      <c r="I39" s="54">
        <f t="shared" si="16"/>
        <v>5856981904.75</v>
      </c>
      <c r="J39" s="54">
        <f t="shared" si="16"/>
        <v>7052248567.0500002</v>
      </c>
      <c r="K39" s="54">
        <f t="shared" si="16"/>
        <v>9737408629.25</v>
      </c>
      <c r="L39" s="54">
        <f t="shared" si="16"/>
        <v>19015004025</v>
      </c>
      <c r="M39" s="54">
        <f t="shared" si="2"/>
        <v>41661643126.050003</v>
      </c>
      <c r="N39" s="54">
        <f>+M39-H39</f>
        <v>373974255.06895447</v>
      </c>
      <c r="O39" s="56">
        <f t="shared" si="4"/>
        <v>1.009057771128653</v>
      </c>
    </row>
    <row r="40" spans="1:15" ht="15.75" thickTop="1" x14ac:dyDescent="0.3">
      <c r="A40" s="57"/>
      <c r="B40" s="3"/>
      <c r="C40" s="3"/>
      <c r="M40" s="30"/>
      <c r="N40" s="30"/>
    </row>
    <row r="41" spans="1:15" x14ac:dyDescent="0.3">
      <c r="A41" s="57"/>
      <c r="B41" s="3"/>
      <c r="C41" s="3"/>
    </row>
    <row r="42" spans="1:15" x14ac:dyDescent="0.3">
      <c r="A42" s="57"/>
      <c r="B42" s="3"/>
      <c r="C42" s="3"/>
    </row>
    <row r="43" spans="1:15" x14ac:dyDescent="0.3">
      <c r="A43" s="57"/>
      <c r="B43" s="3"/>
      <c r="C43" s="3"/>
    </row>
    <row r="44" spans="1:15" x14ac:dyDescent="0.3">
      <c r="A44" s="57"/>
      <c r="B44" s="3"/>
      <c r="C44" s="3"/>
    </row>
    <row r="45" spans="1:15" x14ac:dyDescent="0.3">
      <c r="A45" s="57"/>
      <c r="B45" s="3"/>
      <c r="C45" s="3"/>
    </row>
    <row r="46" spans="1:15" x14ac:dyDescent="0.3">
      <c r="A46" s="57"/>
      <c r="B46" s="3"/>
      <c r="C46" s="3"/>
    </row>
    <row r="47" spans="1:15" x14ac:dyDescent="0.3">
      <c r="A47" s="57"/>
      <c r="B47" s="3"/>
      <c r="C47" s="3"/>
    </row>
    <row r="48" spans="1:15" x14ac:dyDescent="0.3">
      <c r="A48" s="57"/>
      <c r="B48" s="3"/>
      <c r="C48" s="3"/>
    </row>
    <row r="49" spans="1:3" x14ac:dyDescent="0.3">
      <c r="A49" s="57"/>
      <c r="B49" s="3"/>
      <c r="C49" s="3"/>
    </row>
    <row r="50" spans="1:3" x14ac:dyDescent="0.3">
      <c r="A50" s="57"/>
      <c r="B50" s="3"/>
      <c r="C50" s="3"/>
    </row>
    <row r="51" spans="1:3" x14ac:dyDescent="0.3">
      <c r="A51" s="57"/>
      <c r="B51" s="3"/>
      <c r="C51" s="3"/>
    </row>
    <row r="52" spans="1:3" x14ac:dyDescent="0.3">
      <c r="A52" s="57"/>
      <c r="B52" s="3"/>
      <c r="C52" s="3"/>
    </row>
    <row r="53" spans="1:3" x14ac:dyDescent="0.3">
      <c r="A53" s="57"/>
      <c r="B53" s="3"/>
      <c r="C53" s="3"/>
    </row>
    <row r="54" spans="1:3" x14ac:dyDescent="0.3">
      <c r="A54" s="57"/>
      <c r="B54" s="3"/>
      <c r="C54" s="3"/>
    </row>
    <row r="55" spans="1:3" x14ac:dyDescent="0.3">
      <c r="A55" s="57"/>
      <c r="B55" s="3"/>
      <c r="C55" s="3"/>
    </row>
    <row r="56" spans="1:3" x14ac:dyDescent="0.3">
      <c r="A56" s="57"/>
      <c r="B56" s="3"/>
      <c r="C56" s="3"/>
    </row>
    <row r="57" spans="1:3" x14ac:dyDescent="0.3">
      <c r="A57" s="57"/>
      <c r="B57" s="3"/>
      <c r="C57" s="3"/>
    </row>
    <row r="58" spans="1:3" x14ac:dyDescent="0.3">
      <c r="A58" s="57"/>
      <c r="B58" s="3"/>
      <c r="C58" s="3"/>
    </row>
    <row r="59" spans="1:3" x14ac:dyDescent="0.3">
      <c r="A59" s="57"/>
      <c r="B59" s="3"/>
      <c r="C59" s="3"/>
    </row>
    <row r="60" spans="1:3" x14ac:dyDescent="0.3">
      <c r="A60" s="57"/>
      <c r="B60" s="3"/>
      <c r="C60" s="3"/>
    </row>
    <row r="61" spans="1:3" x14ac:dyDescent="0.3">
      <c r="A61" s="57"/>
      <c r="B61" s="3"/>
      <c r="C61" s="3"/>
    </row>
    <row r="62" spans="1:3" x14ac:dyDescent="0.3">
      <c r="A62" s="57"/>
      <c r="B62" s="3"/>
      <c r="C62" s="3"/>
    </row>
    <row r="63" spans="1:3" x14ac:dyDescent="0.3">
      <c r="A63" s="57"/>
      <c r="B63" s="3"/>
      <c r="C63" s="3"/>
    </row>
    <row r="64" spans="1:3" x14ac:dyDescent="0.3">
      <c r="A64" s="57"/>
      <c r="B64" s="3"/>
      <c r="C64" s="3"/>
    </row>
    <row r="65" spans="1:3" x14ac:dyDescent="0.3">
      <c r="A65" s="57"/>
      <c r="B65" s="3"/>
      <c r="C65" s="3"/>
    </row>
    <row r="66" spans="1:3" x14ac:dyDescent="0.3">
      <c r="A66" s="57"/>
      <c r="B66" s="3"/>
      <c r="C66" s="3"/>
    </row>
    <row r="67" spans="1:3" x14ac:dyDescent="0.3">
      <c r="A67" s="57"/>
      <c r="B67" s="3"/>
      <c r="C67" s="3"/>
    </row>
    <row r="68" spans="1:3" x14ac:dyDescent="0.3">
      <c r="A68" s="57"/>
      <c r="B68" s="3"/>
      <c r="C68" s="3"/>
    </row>
    <row r="69" spans="1:3" x14ac:dyDescent="0.3">
      <c r="A69" s="57"/>
      <c r="B69" s="3"/>
      <c r="C69" s="3"/>
    </row>
    <row r="70" spans="1:3" x14ac:dyDescent="0.3">
      <c r="A70" s="57"/>
      <c r="B70" s="3"/>
      <c r="C70" s="3"/>
    </row>
    <row r="71" spans="1:3" x14ac:dyDescent="0.3">
      <c r="A71" s="57"/>
      <c r="B71" s="3"/>
      <c r="C71" s="3"/>
    </row>
    <row r="72" spans="1:3" x14ac:dyDescent="0.3">
      <c r="A72" s="57"/>
      <c r="B72" s="3"/>
      <c r="C72" s="3"/>
    </row>
    <row r="73" spans="1:3" x14ac:dyDescent="0.3">
      <c r="B73" s="3"/>
      <c r="C73" s="3"/>
    </row>
    <row r="74" spans="1:3" x14ac:dyDescent="0.3">
      <c r="B74" s="3"/>
      <c r="C74" s="3"/>
    </row>
    <row r="75" spans="1:3" x14ac:dyDescent="0.3">
      <c r="B75" s="3"/>
      <c r="C75" s="3"/>
    </row>
    <row r="76" spans="1:3" x14ac:dyDescent="0.3">
      <c r="B76" s="3"/>
      <c r="C76" s="3"/>
    </row>
    <row r="77" spans="1:3" x14ac:dyDescent="0.3">
      <c r="B77" s="3"/>
      <c r="C77" s="3"/>
    </row>
    <row r="78" spans="1:3" x14ac:dyDescent="0.3">
      <c r="B78" s="3"/>
      <c r="C78" s="3"/>
    </row>
    <row r="79" spans="1:3" x14ac:dyDescent="0.3">
      <c r="B79" s="3"/>
      <c r="C79" s="3"/>
    </row>
    <row r="80" spans="1:3" x14ac:dyDescent="0.3">
      <c r="B80" s="3"/>
      <c r="C80" s="3"/>
    </row>
    <row r="81" spans="2:3" x14ac:dyDescent="0.3">
      <c r="B81" s="3"/>
      <c r="C81" s="3"/>
    </row>
    <row r="82" spans="2:3" x14ac:dyDescent="0.3">
      <c r="B82" s="3"/>
      <c r="C82" s="3"/>
    </row>
    <row r="83" spans="2:3" x14ac:dyDescent="0.3">
      <c r="B83" s="3"/>
      <c r="C83" s="3"/>
    </row>
    <row r="84" spans="2:3" x14ac:dyDescent="0.3">
      <c r="B84" s="3"/>
      <c r="C84" s="3"/>
    </row>
    <row r="85" spans="2:3" x14ac:dyDescent="0.3">
      <c r="B85" s="3"/>
      <c r="C85" s="3"/>
    </row>
    <row r="86" spans="2:3" x14ac:dyDescent="0.3">
      <c r="B86" s="3"/>
      <c r="C86" s="3"/>
    </row>
    <row r="87" spans="2:3" x14ac:dyDescent="0.3">
      <c r="B87" s="3"/>
      <c r="C87" s="3"/>
    </row>
    <row r="88" spans="2:3" x14ac:dyDescent="0.3">
      <c r="B88" s="3"/>
      <c r="C88" s="3"/>
    </row>
    <row r="89" spans="2:3" x14ac:dyDescent="0.3">
      <c r="B89" s="3"/>
      <c r="C89" s="3"/>
    </row>
    <row r="90" spans="2:3" x14ac:dyDescent="0.3">
      <c r="B90" s="3"/>
      <c r="C90" s="3"/>
    </row>
    <row r="91" spans="2:3" x14ac:dyDescent="0.3">
      <c r="B91" s="3"/>
      <c r="C91" s="3"/>
    </row>
    <row r="92" spans="2:3" x14ac:dyDescent="0.3">
      <c r="B92" s="3"/>
      <c r="C92" s="3"/>
    </row>
    <row r="93" spans="2:3" x14ac:dyDescent="0.3">
      <c r="B93" s="3"/>
      <c r="C93" s="3"/>
    </row>
    <row r="94" spans="2:3" x14ac:dyDescent="0.3">
      <c r="B94" s="3"/>
      <c r="C94" s="3"/>
    </row>
    <row r="95" spans="2:3" x14ac:dyDescent="0.3">
      <c r="B95" s="3"/>
      <c r="C95" s="3"/>
    </row>
    <row r="96" spans="2:3" x14ac:dyDescent="0.3">
      <c r="B96" s="3"/>
      <c r="C96" s="3"/>
    </row>
    <row r="97" spans="2:3" x14ac:dyDescent="0.3">
      <c r="B97" s="3"/>
      <c r="C97" s="3"/>
    </row>
    <row r="98" spans="2:3" x14ac:dyDescent="0.3">
      <c r="B98" s="3"/>
      <c r="C98" s="3"/>
    </row>
    <row r="99" spans="2:3" x14ac:dyDescent="0.3">
      <c r="B99" s="3"/>
      <c r="C99" s="3"/>
    </row>
    <row r="100" spans="2:3" x14ac:dyDescent="0.3">
      <c r="B100" s="3"/>
      <c r="C100" s="3"/>
    </row>
    <row r="101" spans="2:3" x14ac:dyDescent="0.3">
      <c r="B101" s="3"/>
      <c r="C101" s="3"/>
    </row>
    <row r="102" spans="2:3" x14ac:dyDescent="0.3">
      <c r="B102" s="3"/>
      <c r="C102" s="3"/>
    </row>
    <row r="103" spans="2:3" x14ac:dyDescent="0.3">
      <c r="B103" s="3"/>
      <c r="C103" s="3"/>
    </row>
    <row r="104" spans="2:3" x14ac:dyDescent="0.3">
      <c r="B104" s="3"/>
      <c r="C104" s="3"/>
    </row>
    <row r="105" spans="2:3" x14ac:dyDescent="0.3">
      <c r="B105" s="3"/>
      <c r="C105" s="3"/>
    </row>
    <row r="106" spans="2:3" x14ac:dyDescent="0.3">
      <c r="B106" s="3"/>
      <c r="C106" s="3"/>
    </row>
    <row r="107" spans="2:3" x14ac:dyDescent="0.3">
      <c r="B107" s="3"/>
      <c r="C107" s="3"/>
    </row>
    <row r="108" spans="2:3" x14ac:dyDescent="0.3">
      <c r="B108" s="3"/>
      <c r="C108" s="3"/>
    </row>
    <row r="109" spans="2:3" x14ac:dyDescent="0.3">
      <c r="B109" s="3"/>
      <c r="C109" s="3"/>
    </row>
    <row r="110" spans="2:3" x14ac:dyDescent="0.3">
      <c r="B110" s="3"/>
      <c r="C110" s="3"/>
    </row>
    <row r="111" spans="2:3" x14ac:dyDescent="0.3">
      <c r="B111" s="3"/>
      <c r="C111" s="3"/>
    </row>
    <row r="112" spans="2:3" x14ac:dyDescent="0.3">
      <c r="B112" s="3"/>
      <c r="C112" s="3"/>
    </row>
    <row r="113" spans="2:3" x14ac:dyDescent="0.3">
      <c r="B113" s="3"/>
      <c r="C113" s="3"/>
    </row>
    <row r="114" spans="2:3" x14ac:dyDescent="0.3">
      <c r="B114" s="3"/>
      <c r="C114" s="3"/>
    </row>
    <row r="115" spans="2:3" x14ac:dyDescent="0.3">
      <c r="B115" s="3"/>
      <c r="C115" s="3"/>
    </row>
    <row r="116" spans="2:3" x14ac:dyDescent="0.3">
      <c r="B116" s="3"/>
      <c r="C116" s="3"/>
    </row>
    <row r="117" spans="2:3" x14ac:dyDescent="0.3">
      <c r="B117" s="3"/>
      <c r="C117" s="3"/>
    </row>
    <row r="118" spans="2:3" x14ac:dyDescent="0.3">
      <c r="B118" s="3"/>
      <c r="C118" s="3"/>
    </row>
    <row r="119" spans="2:3" x14ac:dyDescent="0.3">
      <c r="B119" s="3"/>
      <c r="C119" s="3"/>
    </row>
    <row r="120" spans="2:3" x14ac:dyDescent="0.3">
      <c r="B120" s="3"/>
      <c r="C120" s="3"/>
    </row>
    <row r="121" spans="2:3" x14ac:dyDescent="0.3">
      <c r="B121" s="3"/>
      <c r="C121" s="3"/>
    </row>
    <row r="122" spans="2:3" x14ac:dyDescent="0.3">
      <c r="B122" s="3"/>
      <c r="C122" s="3"/>
    </row>
    <row r="123" spans="2:3" x14ac:dyDescent="0.3">
      <c r="B123" s="3"/>
      <c r="C123" s="3"/>
    </row>
    <row r="124" spans="2:3" x14ac:dyDescent="0.3">
      <c r="B124" s="3"/>
      <c r="C124" s="3"/>
    </row>
    <row r="125" spans="2:3" x14ac:dyDescent="0.3">
      <c r="B125" s="3"/>
      <c r="C125" s="3"/>
    </row>
    <row r="126" spans="2:3" x14ac:dyDescent="0.3">
      <c r="B126" s="3"/>
      <c r="C126" s="3"/>
    </row>
    <row r="127" spans="2:3" x14ac:dyDescent="0.3">
      <c r="B127" s="3"/>
      <c r="C127" s="3"/>
    </row>
    <row r="128" spans="2:3" x14ac:dyDescent="0.3">
      <c r="B128" s="3"/>
      <c r="C128" s="3"/>
    </row>
    <row r="129" spans="2:3" x14ac:dyDescent="0.3">
      <c r="B129" s="3"/>
      <c r="C129" s="3"/>
    </row>
    <row r="130" spans="2:3" x14ac:dyDescent="0.3">
      <c r="B130" s="3"/>
      <c r="C130" s="3"/>
    </row>
    <row r="131" spans="2:3" x14ac:dyDescent="0.3">
      <c r="B131" s="3"/>
      <c r="C131" s="3"/>
    </row>
    <row r="132" spans="2:3" x14ac:dyDescent="0.3">
      <c r="B132" s="3"/>
      <c r="C132" s="3"/>
    </row>
    <row r="133" spans="2:3" x14ac:dyDescent="0.3">
      <c r="B133" s="3"/>
      <c r="C133" s="3"/>
    </row>
    <row r="134" spans="2:3" x14ac:dyDescent="0.3">
      <c r="B134" s="3"/>
      <c r="C134" s="3"/>
    </row>
    <row r="135" spans="2:3" x14ac:dyDescent="0.3">
      <c r="B135" s="3"/>
      <c r="C135" s="3"/>
    </row>
    <row r="136" spans="2:3" x14ac:dyDescent="0.3">
      <c r="B136" s="3"/>
      <c r="C136" s="3"/>
    </row>
    <row r="137" spans="2:3" x14ac:dyDescent="0.3">
      <c r="B137" s="3"/>
      <c r="C137" s="3"/>
    </row>
    <row r="138" spans="2:3" x14ac:dyDescent="0.3">
      <c r="B138" s="3"/>
      <c r="C138" s="3"/>
    </row>
    <row r="139" spans="2:3" x14ac:dyDescent="0.3">
      <c r="B139" s="3"/>
      <c r="C139" s="3"/>
    </row>
    <row r="140" spans="2:3" x14ac:dyDescent="0.3">
      <c r="B140" s="3"/>
      <c r="C140" s="3"/>
    </row>
    <row r="141" spans="2:3" x14ac:dyDescent="0.3">
      <c r="B141" s="3"/>
      <c r="C141" s="3"/>
    </row>
    <row r="142" spans="2:3" x14ac:dyDescent="0.3">
      <c r="B142" s="3"/>
      <c r="C142" s="3"/>
    </row>
    <row r="143" spans="2:3" x14ac:dyDescent="0.3">
      <c r="B143" s="3"/>
      <c r="C143" s="3"/>
    </row>
    <row r="144" spans="2:3" x14ac:dyDescent="0.3">
      <c r="B144" s="3"/>
      <c r="C144" s="3"/>
    </row>
    <row r="145" spans="2:3" x14ac:dyDescent="0.3">
      <c r="B145" s="3"/>
      <c r="C145" s="3"/>
    </row>
    <row r="146" spans="2:3" x14ac:dyDescent="0.3">
      <c r="B146" s="3"/>
      <c r="C146" s="3"/>
    </row>
    <row r="147" spans="2:3" x14ac:dyDescent="0.3">
      <c r="B147" s="3"/>
      <c r="C147" s="3"/>
    </row>
    <row r="148" spans="2:3" x14ac:dyDescent="0.3">
      <c r="B148" s="3"/>
      <c r="C148" s="3"/>
    </row>
    <row r="149" spans="2:3" x14ac:dyDescent="0.3">
      <c r="B149" s="3"/>
      <c r="C149" s="3"/>
    </row>
    <row r="150" spans="2:3" x14ac:dyDescent="0.3">
      <c r="B150" s="3"/>
      <c r="C150" s="3"/>
    </row>
    <row r="151" spans="2:3" x14ac:dyDescent="0.3">
      <c r="B151" s="3"/>
      <c r="C151" s="3"/>
    </row>
    <row r="152" spans="2:3" x14ac:dyDescent="0.3">
      <c r="B152" s="3"/>
      <c r="C152" s="3"/>
    </row>
    <row r="153" spans="2:3" x14ac:dyDescent="0.3">
      <c r="B153" s="3"/>
      <c r="C153" s="3"/>
    </row>
    <row r="154" spans="2:3" x14ac:dyDescent="0.3">
      <c r="B154" s="3"/>
      <c r="C154" s="3"/>
    </row>
    <row r="155" spans="2:3" x14ac:dyDescent="0.3">
      <c r="B155" s="3"/>
      <c r="C155" s="3"/>
    </row>
    <row r="156" spans="2:3" x14ac:dyDescent="0.3">
      <c r="B156" s="3"/>
      <c r="C156" s="3"/>
    </row>
    <row r="157" spans="2:3" x14ac:dyDescent="0.3">
      <c r="B157" s="3"/>
      <c r="C157" s="3"/>
    </row>
    <row r="158" spans="2:3" x14ac:dyDescent="0.3">
      <c r="B158" s="3"/>
      <c r="C158" s="3"/>
    </row>
    <row r="159" spans="2:3" x14ac:dyDescent="0.3">
      <c r="B159" s="3"/>
      <c r="C159" s="3"/>
    </row>
    <row r="160" spans="2:3" x14ac:dyDescent="0.3">
      <c r="B160" s="3"/>
      <c r="C160" s="3"/>
    </row>
    <row r="161" spans="2:3" x14ac:dyDescent="0.3">
      <c r="B161" s="3"/>
      <c r="C161" s="3"/>
    </row>
    <row r="162" spans="2:3" x14ac:dyDescent="0.3">
      <c r="B162" s="3"/>
      <c r="C162" s="3"/>
    </row>
    <row r="163" spans="2:3" x14ac:dyDescent="0.3">
      <c r="B163" s="3"/>
      <c r="C163" s="3"/>
    </row>
    <row r="164" spans="2:3" x14ac:dyDescent="0.3">
      <c r="B164" s="3"/>
      <c r="C164" s="3"/>
    </row>
    <row r="165" spans="2:3" x14ac:dyDescent="0.3">
      <c r="B165" s="3"/>
      <c r="C165" s="3"/>
    </row>
    <row r="166" spans="2:3" x14ac:dyDescent="0.3">
      <c r="B166" s="3"/>
      <c r="C166" s="3"/>
    </row>
    <row r="167" spans="2:3" x14ac:dyDescent="0.3">
      <c r="B167" s="3"/>
      <c r="C167" s="3"/>
    </row>
    <row r="168" spans="2:3" x14ac:dyDescent="0.3">
      <c r="B168" s="3"/>
      <c r="C168" s="3"/>
    </row>
    <row r="169" spans="2:3" x14ac:dyDescent="0.3">
      <c r="B169" s="3"/>
      <c r="C169" s="3"/>
    </row>
    <row r="170" spans="2:3" x14ac:dyDescent="0.3">
      <c r="B170" s="3"/>
      <c r="C170" s="3"/>
    </row>
    <row r="171" spans="2:3" x14ac:dyDescent="0.3">
      <c r="B171" s="3"/>
      <c r="C171" s="3"/>
    </row>
    <row r="172" spans="2:3" x14ac:dyDescent="0.3">
      <c r="B172" s="3"/>
      <c r="C172" s="3"/>
    </row>
    <row r="173" spans="2:3" x14ac:dyDescent="0.3">
      <c r="B173" s="3"/>
      <c r="C173" s="3"/>
    </row>
    <row r="174" spans="2:3" x14ac:dyDescent="0.3">
      <c r="B174" s="3"/>
      <c r="C174" s="3"/>
    </row>
    <row r="175" spans="2:3" x14ac:dyDescent="0.3">
      <c r="B175" s="3"/>
      <c r="C175" s="3"/>
    </row>
    <row r="176" spans="2:3" x14ac:dyDescent="0.3">
      <c r="B176" s="3"/>
      <c r="C176" s="3"/>
    </row>
    <row r="177" spans="2:3" x14ac:dyDescent="0.3">
      <c r="B177" s="3"/>
      <c r="C177" s="3"/>
    </row>
    <row r="178" spans="2:3" x14ac:dyDescent="0.3">
      <c r="B178" s="3"/>
      <c r="C178" s="3"/>
    </row>
    <row r="179" spans="2:3" x14ac:dyDescent="0.3">
      <c r="B179" s="3"/>
      <c r="C179" s="3"/>
    </row>
    <row r="180" spans="2:3" x14ac:dyDescent="0.3">
      <c r="B180" s="3"/>
      <c r="C180" s="3"/>
    </row>
    <row r="181" spans="2:3" x14ac:dyDescent="0.3">
      <c r="B181" s="3"/>
      <c r="C181" s="3"/>
    </row>
    <row r="182" spans="2:3" x14ac:dyDescent="0.3">
      <c r="B182" s="3"/>
      <c r="C182" s="3"/>
    </row>
    <row r="183" spans="2:3" x14ac:dyDescent="0.3">
      <c r="B183" s="3"/>
      <c r="C183" s="3"/>
    </row>
    <row r="184" spans="2:3" x14ac:dyDescent="0.3">
      <c r="B184" s="3"/>
      <c r="C184" s="3"/>
    </row>
    <row r="185" spans="2:3" x14ac:dyDescent="0.3">
      <c r="B185" s="3"/>
      <c r="C185" s="3"/>
    </row>
    <row r="186" spans="2:3" x14ac:dyDescent="0.3">
      <c r="B186" s="3"/>
      <c r="C186" s="3"/>
    </row>
    <row r="187" spans="2:3" x14ac:dyDescent="0.3">
      <c r="B187" s="3"/>
      <c r="C187" s="3"/>
    </row>
    <row r="188" spans="2:3" x14ac:dyDescent="0.3">
      <c r="B188" s="3"/>
      <c r="C188" s="3"/>
    </row>
    <row r="189" spans="2:3" x14ac:dyDescent="0.3">
      <c r="B189" s="3"/>
      <c r="C189" s="3"/>
    </row>
    <row r="190" spans="2:3" x14ac:dyDescent="0.3">
      <c r="B190" s="3"/>
      <c r="C190" s="3"/>
    </row>
    <row r="191" spans="2:3" x14ac:dyDescent="0.3">
      <c r="B191" s="3"/>
      <c r="C191" s="3"/>
    </row>
    <row r="192" spans="2:3" x14ac:dyDescent="0.3">
      <c r="B192" s="3"/>
      <c r="C192" s="3"/>
    </row>
    <row r="193" spans="2:3" x14ac:dyDescent="0.3">
      <c r="B193" s="3"/>
      <c r="C193" s="3"/>
    </row>
    <row r="194" spans="2:3" x14ac:dyDescent="0.3">
      <c r="B194" s="3"/>
      <c r="C194" s="3"/>
    </row>
    <row r="195" spans="2:3" x14ac:dyDescent="0.3">
      <c r="B195" s="3"/>
      <c r="C195" s="3"/>
    </row>
    <row r="196" spans="2:3" x14ac:dyDescent="0.3">
      <c r="B196" s="3"/>
      <c r="C196" s="3"/>
    </row>
    <row r="197" spans="2:3" x14ac:dyDescent="0.3">
      <c r="B197" s="3"/>
      <c r="C197" s="3"/>
    </row>
    <row r="198" spans="2:3" x14ac:dyDescent="0.3">
      <c r="B198" s="3"/>
      <c r="C198" s="3"/>
    </row>
    <row r="199" spans="2:3" x14ac:dyDescent="0.3">
      <c r="B199" s="3"/>
      <c r="C199" s="3"/>
    </row>
    <row r="200" spans="2:3" x14ac:dyDescent="0.3">
      <c r="B200" s="3"/>
      <c r="C200" s="3"/>
    </row>
    <row r="201" spans="2:3" x14ac:dyDescent="0.3">
      <c r="B201" s="3"/>
      <c r="C201" s="3"/>
    </row>
    <row r="202" spans="2:3" x14ac:dyDescent="0.3">
      <c r="B202" s="3"/>
      <c r="C202" s="3"/>
    </row>
    <row r="203" spans="2:3" x14ac:dyDescent="0.3">
      <c r="B203" s="3"/>
      <c r="C203" s="3"/>
    </row>
    <row r="204" spans="2:3" x14ac:dyDescent="0.3">
      <c r="B204" s="3"/>
      <c r="C204" s="3"/>
    </row>
    <row r="205" spans="2:3" x14ac:dyDescent="0.3">
      <c r="B205" s="3"/>
      <c r="C205" s="3"/>
    </row>
    <row r="206" spans="2:3" x14ac:dyDescent="0.3">
      <c r="B206" s="3"/>
      <c r="C206" s="3"/>
    </row>
    <row r="207" spans="2:3" x14ac:dyDescent="0.3">
      <c r="B207" s="3"/>
      <c r="C207" s="3"/>
    </row>
    <row r="208" spans="2:3" x14ac:dyDescent="0.3">
      <c r="B208" s="3"/>
      <c r="C208" s="3"/>
    </row>
    <row r="209" spans="2:3" x14ac:dyDescent="0.3">
      <c r="B209" s="3"/>
      <c r="C209" s="3"/>
    </row>
    <row r="210" spans="2:3" x14ac:dyDescent="0.3">
      <c r="B210" s="3"/>
      <c r="C210" s="3"/>
    </row>
    <row r="211" spans="2:3" x14ac:dyDescent="0.3">
      <c r="B211" s="3"/>
      <c r="C211" s="3"/>
    </row>
    <row r="212" spans="2:3" x14ac:dyDescent="0.3">
      <c r="B212" s="3"/>
      <c r="C212" s="3"/>
    </row>
    <row r="213" spans="2:3" x14ac:dyDescent="0.3">
      <c r="B213" s="3"/>
      <c r="C213" s="3"/>
    </row>
    <row r="214" spans="2:3" x14ac:dyDescent="0.3">
      <c r="B214" s="3"/>
      <c r="C214" s="3"/>
    </row>
    <row r="215" spans="2:3" x14ac:dyDescent="0.3">
      <c r="B215" s="3"/>
      <c r="C215" s="3"/>
    </row>
    <row r="216" spans="2:3" x14ac:dyDescent="0.3">
      <c r="B216" s="3"/>
      <c r="C216" s="3"/>
    </row>
    <row r="217" spans="2:3" x14ac:dyDescent="0.3">
      <c r="B217" s="3"/>
      <c r="C217" s="3"/>
    </row>
    <row r="218" spans="2:3" x14ac:dyDescent="0.3">
      <c r="B218" s="3"/>
      <c r="C218" s="3"/>
    </row>
    <row r="219" spans="2:3" x14ac:dyDescent="0.3">
      <c r="B219" s="3"/>
      <c r="C219" s="3"/>
    </row>
    <row r="220" spans="2:3" x14ac:dyDescent="0.3">
      <c r="B220" s="3"/>
      <c r="C220" s="3"/>
    </row>
    <row r="221" spans="2:3" x14ac:dyDescent="0.3">
      <c r="B221" s="3"/>
      <c r="C221" s="3"/>
    </row>
    <row r="222" spans="2:3" x14ac:dyDescent="0.3">
      <c r="B222" s="3"/>
      <c r="C222" s="3"/>
    </row>
    <row r="223" spans="2:3" x14ac:dyDescent="0.3">
      <c r="B223" s="3"/>
      <c r="C223" s="3"/>
    </row>
    <row r="224" spans="2:3" x14ac:dyDescent="0.3">
      <c r="B224" s="3"/>
      <c r="C224" s="3"/>
    </row>
    <row r="225" spans="2:3" x14ac:dyDescent="0.3">
      <c r="B225" s="3"/>
      <c r="C225" s="3"/>
    </row>
    <row r="226" spans="2:3" x14ac:dyDescent="0.3">
      <c r="B226" s="3"/>
      <c r="C226" s="3"/>
    </row>
    <row r="227" spans="2:3" x14ac:dyDescent="0.3">
      <c r="B227" s="3"/>
      <c r="C227" s="3"/>
    </row>
    <row r="228" spans="2:3" x14ac:dyDescent="0.3">
      <c r="B228" s="3"/>
      <c r="C228" s="3"/>
    </row>
    <row r="229" spans="2:3" x14ac:dyDescent="0.3">
      <c r="B229" s="3"/>
      <c r="C229" s="3"/>
    </row>
    <row r="230" spans="2:3" x14ac:dyDescent="0.3">
      <c r="B230" s="3"/>
      <c r="C230" s="3"/>
    </row>
    <row r="231" spans="2:3" x14ac:dyDescent="0.3">
      <c r="B231" s="3"/>
      <c r="C231" s="3"/>
    </row>
    <row r="232" spans="2:3" x14ac:dyDescent="0.3">
      <c r="B232" s="3"/>
      <c r="C232" s="3"/>
    </row>
    <row r="233" spans="2:3" x14ac:dyDescent="0.3">
      <c r="B233" s="3"/>
      <c r="C233" s="3"/>
    </row>
    <row r="234" spans="2:3" x14ac:dyDescent="0.3">
      <c r="B234" s="3"/>
      <c r="C234" s="3"/>
    </row>
    <row r="235" spans="2:3" x14ac:dyDescent="0.3">
      <c r="B235" s="3"/>
      <c r="C235" s="3"/>
    </row>
    <row r="236" spans="2:3" x14ac:dyDescent="0.3">
      <c r="B236" s="3"/>
      <c r="C236" s="3"/>
    </row>
    <row r="237" spans="2:3" x14ac:dyDescent="0.3">
      <c r="B237" s="3"/>
      <c r="C237" s="3"/>
    </row>
    <row r="238" spans="2:3" x14ac:dyDescent="0.3">
      <c r="B238" s="3"/>
      <c r="C238" s="3"/>
    </row>
    <row r="239" spans="2:3" x14ac:dyDescent="0.3">
      <c r="B239" s="3"/>
      <c r="C239" s="3"/>
    </row>
    <row r="240" spans="2:3" x14ac:dyDescent="0.3">
      <c r="B240" s="3"/>
      <c r="C240" s="3"/>
    </row>
    <row r="241" spans="2:3" x14ac:dyDescent="0.3">
      <c r="B241" s="3"/>
      <c r="C241" s="3"/>
    </row>
    <row r="242" spans="2:3" x14ac:dyDescent="0.3">
      <c r="B242" s="3"/>
      <c r="C242" s="3"/>
    </row>
    <row r="243" spans="2:3" x14ac:dyDescent="0.3">
      <c r="B243" s="3"/>
      <c r="C243" s="3"/>
    </row>
    <row r="244" spans="2:3" x14ac:dyDescent="0.3">
      <c r="B244" s="3"/>
      <c r="C244" s="3"/>
    </row>
    <row r="245" spans="2:3" x14ac:dyDescent="0.3">
      <c r="B245" s="3"/>
      <c r="C245" s="3"/>
    </row>
    <row r="246" spans="2:3" x14ac:dyDescent="0.3">
      <c r="B246" s="3"/>
      <c r="C246" s="3"/>
    </row>
    <row r="247" spans="2:3" x14ac:dyDescent="0.3">
      <c r="B247" s="3"/>
      <c r="C247" s="3"/>
    </row>
    <row r="248" spans="2:3" x14ac:dyDescent="0.3">
      <c r="B248" s="3"/>
      <c r="C248" s="3"/>
    </row>
    <row r="249" spans="2:3" x14ac:dyDescent="0.3">
      <c r="B249" s="3"/>
      <c r="C249" s="3"/>
    </row>
    <row r="250" spans="2:3" x14ac:dyDescent="0.3">
      <c r="B250" s="3"/>
      <c r="C250" s="3"/>
    </row>
    <row r="251" spans="2:3" x14ac:dyDescent="0.3">
      <c r="B251" s="3"/>
      <c r="C251" s="3"/>
    </row>
    <row r="252" spans="2:3" x14ac:dyDescent="0.3">
      <c r="B252" s="3"/>
      <c r="C252" s="3"/>
    </row>
    <row r="253" spans="2:3" x14ac:dyDescent="0.3">
      <c r="B253" s="3"/>
      <c r="C253" s="3"/>
    </row>
    <row r="254" spans="2:3" x14ac:dyDescent="0.3">
      <c r="B254" s="3"/>
      <c r="C254" s="3"/>
    </row>
    <row r="255" spans="2:3" x14ac:dyDescent="0.3">
      <c r="B255" s="3"/>
      <c r="C255" s="3"/>
    </row>
    <row r="256" spans="2:3" x14ac:dyDescent="0.3">
      <c r="B256" s="3"/>
      <c r="C256" s="3"/>
    </row>
    <row r="257" spans="2:3" x14ac:dyDescent="0.3">
      <c r="B257" s="3"/>
      <c r="C257" s="3"/>
    </row>
    <row r="258" spans="2:3" x14ac:dyDescent="0.3">
      <c r="B258" s="3"/>
      <c r="C258" s="3"/>
    </row>
    <row r="259" spans="2:3" x14ac:dyDescent="0.3">
      <c r="B259" s="3"/>
      <c r="C259" s="3"/>
    </row>
    <row r="260" spans="2:3" x14ac:dyDescent="0.3">
      <c r="B260" s="3"/>
      <c r="C260" s="3"/>
    </row>
    <row r="261" spans="2:3" x14ac:dyDescent="0.3">
      <c r="B261" s="3"/>
      <c r="C261" s="3"/>
    </row>
    <row r="262" spans="2:3" x14ac:dyDescent="0.3">
      <c r="B262" s="3"/>
      <c r="C262" s="3"/>
    </row>
    <row r="263" spans="2:3" x14ac:dyDescent="0.3">
      <c r="B263" s="3"/>
      <c r="C263" s="3"/>
    </row>
    <row r="264" spans="2:3" x14ac:dyDescent="0.3">
      <c r="B264" s="3"/>
      <c r="C264" s="3"/>
    </row>
    <row r="265" spans="2:3" x14ac:dyDescent="0.3">
      <c r="B265" s="3"/>
      <c r="C265" s="3"/>
    </row>
    <row r="266" spans="2:3" x14ac:dyDescent="0.3">
      <c r="B266" s="3"/>
      <c r="C266" s="3"/>
    </row>
    <row r="267" spans="2:3" x14ac:dyDescent="0.3">
      <c r="B267" s="3"/>
      <c r="C267" s="3"/>
    </row>
    <row r="268" spans="2:3" x14ac:dyDescent="0.3">
      <c r="B268" s="3"/>
      <c r="C268" s="3"/>
    </row>
    <row r="269" spans="2:3" x14ac:dyDescent="0.3">
      <c r="B269" s="3"/>
      <c r="C269" s="3"/>
    </row>
    <row r="270" spans="2:3" x14ac:dyDescent="0.3">
      <c r="B270" s="3"/>
      <c r="C270" s="3"/>
    </row>
    <row r="271" spans="2:3" x14ac:dyDescent="0.3">
      <c r="B271" s="3"/>
      <c r="C271" s="3"/>
    </row>
    <row r="272" spans="2:3" x14ac:dyDescent="0.3">
      <c r="B272" s="3"/>
      <c r="C272" s="3"/>
    </row>
    <row r="273" spans="2:3" x14ac:dyDescent="0.3">
      <c r="B273" s="3"/>
      <c r="C273" s="3"/>
    </row>
    <row r="274" spans="2:3" x14ac:dyDescent="0.3">
      <c r="B274" s="3"/>
      <c r="C274" s="3"/>
    </row>
    <row r="275" spans="2:3" x14ac:dyDescent="0.3">
      <c r="B275" s="3"/>
      <c r="C275" s="3"/>
    </row>
    <row r="276" spans="2:3" x14ac:dyDescent="0.3">
      <c r="B276" s="3"/>
      <c r="C276" s="3"/>
    </row>
    <row r="277" spans="2:3" x14ac:dyDescent="0.3">
      <c r="B277" s="3"/>
      <c r="C277" s="3"/>
    </row>
    <row r="278" spans="2:3" x14ac:dyDescent="0.3">
      <c r="B278" s="3"/>
      <c r="C278" s="3"/>
    </row>
    <row r="279" spans="2:3" x14ac:dyDescent="0.3">
      <c r="B279" s="3"/>
      <c r="C279" s="3"/>
    </row>
    <row r="280" spans="2:3" x14ac:dyDescent="0.3">
      <c r="B280" s="3"/>
      <c r="C280" s="3"/>
    </row>
    <row r="281" spans="2:3" x14ac:dyDescent="0.3">
      <c r="B281" s="3"/>
      <c r="C281" s="3"/>
    </row>
    <row r="282" spans="2:3" x14ac:dyDescent="0.3">
      <c r="B282" s="3"/>
      <c r="C282" s="3"/>
    </row>
    <row r="283" spans="2:3" x14ac:dyDescent="0.3">
      <c r="B283" s="3"/>
      <c r="C283" s="3"/>
    </row>
    <row r="284" spans="2:3" x14ac:dyDescent="0.3">
      <c r="B284" s="3"/>
      <c r="C284" s="3"/>
    </row>
    <row r="285" spans="2:3" x14ac:dyDescent="0.3">
      <c r="B285" s="3"/>
      <c r="C285" s="3"/>
    </row>
    <row r="286" spans="2:3" x14ac:dyDescent="0.3">
      <c r="B286" s="3"/>
      <c r="C286" s="3"/>
    </row>
    <row r="287" spans="2:3" x14ac:dyDescent="0.3">
      <c r="B287" s="3"/>
      <c r="C287" s="3"/>
    </row>
    <row r="288" spans="2:3" x14ac:dyDescent="0.3">
      <c r="B288" s="3"/>
      <c r="C288" s="3"/>
    </row>
    <row r="289" spans="2:3" x14ac:dyDescent="0.3">
      <c r="B289" s="3"/>
      <c r="C289" s="3"/>
    </row>
    <row r="290" spans="2:3" x14ac:dyDescent="0.3">
      <c r="B290" s="3"/>
      <c r="C290" s="3"/>
    </row>
    <row r="291" spans="2:3" x14ac:dyDescent="0.3">
      <c r="B291" s="3"/>
      <c r="C291" s="3"/>
    </row>
    <row r="292" spans="2:3" x14ac:dyDescent="0.3">
      <c r="B292" s="3"/>
      <c r="C292" s="3"/>
    </row>
    <row r="293" spans="2:3" x14ac:dyDescent="0.3">
      <c r="B293" s="3"/>
      <c r="C293" s="3"/>
    </row>
    <row r="294" spans="2:3" x14ac:dyDescent="0.3">
      <c r="B294" s="3"/>
      <c r="C294" s="3"/>
    </row>
    <row r="295" spans="2:3" x14ac:dyDescent="0.3">
      <c r="B295" s="3"/>
      <c r="C295" s="3"/>
    </row>
    <row r="296" spans="2:3" x14ac:dyDescent="0.3">
      <c r="B296" s="3"/>
      <c r="C296" s="3"/>
    </row>
    <row r="297" spans="2:3" x14ac:dyDescent="0.3">
      <c r="B297" s="3"/>
      <c r="C297" s="3"/>
    </row>
    <row r="298" spans="2:3" x14ac:dyDescent="0.3">
      <c r="B298" s="3"/>
      <c r="C298" s="3"/>
    </row>
    <row r="299" spans="2:3" x14ac:dyDescent="0.3">
      <c r="B299" s="3"/>
      <c r="C299" s="3"/>
    </row>
    <row r="300" spans="2:3" x14ac:dyDescent="0.3">
      <c r="B300" s="3"/>
      <c r="C300" s="3"/>
    </row>
    <row r="301" spans="2:3" x14ac:dyDescent="0.3">
      <c r="B301" s="3"/>
      <c r="C301" s="3"/>
    </row>
    <row r="302" spans="2:3" x14ac:dyDescent="0.3">
      <c r="B302" s="3"/>
      <c r="C302" s="3"/>
    </row>
    <row r="303" spans="2:3" x14ac:dyDescent="0.3">
      <c r="B303" s="3"/>
      <c r="C303" s="3"/>
    </row>
    <row r="304" spans="2:3" x14ac:dyDescent="0.3">
      <c r="B304" s="3"/>
      <c r="C304" s="3"/>
    </row>
    <row r="305" spans="2:3" x14ac:dyDescent="0.3">
      <c r="B305" s="3"/>
      <c r="C305" s="3"/>
    </row>
    <row r="306" spans="2:3" x14ac:dyDescent="0.3">
      <c r="B306" s="3"/>
      <c r="C306" s="3"/>
    </row>
    <row r="307" spans="2:3" x14ac:dyDescent="0.3">
      <c r="B307" s="3"/>
      <c r="C307" s="3"/>
    </row>
    <row r="308" spans="2:3" x14ac:dyDescent="0.3">
      <c r="B308" s="3"/>
      <c r="C308" s="3"/>
    </row>
    <row r="309" spans="2:3" x14ac:dyDescent="0.3">
      <c r="B309" s="3"/>
      <c r="C309" s="3"/>
    </row>
    <row r="310" spans="2:3" x14ac:dyDescent="0.3">
      <c r="B310" s="3"/>
      <c r="C310" s="3"/>
    </row>
    <row r="311" spans="2:3" x14ac:dyDescent="0.3">
      <c r="B311" s="3"/>
      <c r="C311" s="3"/>
    </row>
    <row r="312" spans="2:3" x14ac:dyDescent="0.3">
      <c r="B312" s="3"/>
      <c r="C312" s="3"/>
    </row>
    <row r="313" spans="2:3" x14ac:dyDescent="0.3">
      <c r="B313" s="3"/>
      <c r="C313" s="3"/>
    </row>
    <row r="314" spans="2:3" x14ac:dyDescent="0.3">
      <c r="B314" s="3"/>
      <c r="C314" s="3"/>
    </row>
    <row r="315" spans="2:3" x14ac:dyDescent="0.3">
      <c r="B315" s="3"/>
      <c r="C315" s="3"/>
    </row>
    <row r="316" spans="2:3" x14ac:dyDescent="0.3">
      <c r="B316" s="3"/>
      <c r="C316" s="3"/>
    </row>
    <row r="317" spans="2:3" x14ac:dyDescent="0.3">
      <c r="B317" s="3"/>
      <c r="C317" s="3"/>
    </row>
    <row r="318" spans="2:3" x14ac:dyDescent="0.3">
      <c r="B318" s="3"/>
      <c r="C318" s="3"/>
    </row>
    <row r="319" spans="2:3" x14ac:dyDescent="0.3">
      <c r="B319" s="3"/>
      <c r="C319" s="3"/>
    </row>
    <row r="320" spans="2:3" x14ac:dyDescent="0.3">
      <c r="B320" s="3"/>
      <c r="C320" s="3"/>
    </row>
    <row r="321" spans="2:3" x14ac:dyDescent="0.3">
      <c r="B321" s="3"/>
      <c r="C321" s="3"/>
    </row>
    <row r="322" spans="2:3" x14ac:dyDescent="0.3">
      <c r="B322" s="3"/>
      <c r="C322" s="3"/>
    </row>
    <row r="323" spans="2:3" x14ac:dyDescent="0.3">
      <c r="B323" s="3"/>
      <c r="C323" s="3"/>
    </row>
    <row r="324" spans="2:3" x14ac:dyDescent="0.3">
      <c r="B324" s="3"/>
      <c r="C324" s="3"/>
    </row>
    <row r="325" spans="2:3" x14ac:dyDescent="0.3">
      <c r="B325" s="3"/>
      <c r="C325" s="3"/>
    </row>
    <row r="326" spans="2:3" x14ac:dyDescent="0.3">
      <c r="B326" s="3"/>
      <c r="C326" s="3"/>
    </row>
    <row r="327" spans="2:3" x14ac:dyDescent="0.3">
      <c r="B327" s="3"/>
      <c r="C327" s="3"/>
    </row>
    <row r="328" spans="2:3" x14ac:dyDescent="0.3">
      <c r="B328" s="3"/>
      <c r="C328" s="3"/>
    </row>
    <row r="329" spans="2:3" x14ac:dyDescent="0.3">
      <c r="B329" s="3"/>
      <c r="C329" s="3"/>
    </row>
    <row r="330" spans="2:3" x14ac:dyDescent="0.3">
      <c r="B330" s="3"/>
      <c r="C330" s="3"/>
    </row>
    <row r="331" spans="2:3" x14ac:dyDescent="0.3">
      <c r="B331" s="3"/>
      <c r="C331" s="3"/>
    </row>
    <row r="332" spans="2:3" x14ac:dyDescent="0.3">
      <c r="B332" s="3"/>
      <c r="C332" s="3"/>
    </row>
    <row r="333" spans="2:3" x14ac:dyDescent="0.3">
      <c r="B333" s="3"/>
      <c r="C333" s="3"/>
    </row>
    <row r="334" spans="2:3" x14ac:dyDescent="0.3">
      <c r="B334" s="3"/>
      <c r="C334" s="3"/>
    </row>
    <row r="335" spans="2:3" x14ac:dyDescent="0.3">
      <c r="B335" s="3"/>
      <c r="C335" s="3"/>
    </row>
    <row r="336" spans="2:3" x14ac:dyDescent="0.3">
      <c r="B336" s="3"/>
      <c r="C336" s="3"/>
    </row>
    <row r="337" spans="2:3" x14ac:dyDescent="0.3">
      <c r="B337" s="3"/>
      <c r="C337" s="3"/>
    </row>
    <row r="338" spans="2:3" x14ac:dyDescent="0.3">
      <c r="B338" s="3"/>
      <c r="C338" s="3"/>
    </row>
    <row r="339" spans="2:3" x14ac:dyDescent="0.3">
      <c r="B339" s="3"/>
      <c r="C339" s="3"/>
    </row>
    <row r="340" spans="2:3" x14ac:dyDescent="0.3">
      <c r="B340" s="3"/>
      <c r="C340" s="3"/>
    </row>
    <row r="341" spans="2:3" x14ac:dyDescent="0.3">
      <c r="B341" s="3"/>
      <c r="C341" s="3"/>
    </row>
    <row r="342" spans="2:3" x14ac:dyDescent="0.3">
      <c r="B342" s="3"/>
      <c r="C342" s="3"/>
    </row>
    <row r="343" spans="2:3" x14ac:dyDescent="0.3">
      <c r="B343" s="3"/>
      <c r="C343" s="3"/>
    </row>
    <row r="344" spans="2:3" x14ac:dyDescent="0.3">
      <c r="B344" s="3"/>
      <c r="C344" s="3"/>
    </row>
    <row r="345" spans="2:3" x14ac:dyDescent="0.3">
      <c r="B345" s="3"/>
      <c r="C345" s="3"/>
    </row>
    <row r="346" spans="2:3" x14ac:dyDescent="0.3">
      <c r="B346" s="3"/>
      <c r="C346" s="3"/>
    </row>
    <row r="347" spans="2:3" x14ac:dyDescent="0.3">
      <c r="B347" s="3"/>
      <c r="C347" s="3"/>
    </row>
    <row r="348" spans="2:3" x14ac:dyDescent="0.3">
      <c r="B348" s="3"/>
      <c r="C348" s="3"/>
    </row>
    <row r="349" spans="2:3" x14ac:dyDescent="0.3">
      <c r="B349" s="3"/>
      <c r="C349" s="3"/>
    </row>
    <row r="350" spans="2:3" x14ac:dyDescent="0.3">
      <c r="B350" s="3"/>
      <c r="C350" s="3"/>
    </row>
    <row r="351" spans="2:3" x14ac:dyDescent="0.3">
      <c r="B351" s="3"/>
      <c r="C351" s="3"/>
    </row>
    <row r="352" spans="2:3" x14ac:dyDescent="0.3">
      <c r="B352" s="3"/>
      <c r="C352" s="3"/>
    </row>
    <row r="353" spans="2:3" x14ac:dyDescent="0.3">
      <c r="B353" s="3"/>
      <c r="C353" s="3"/>
    </row>
    <row r="354" spans="2:3" x14ac:dyDescent="0.3">
      <c r="B354" s="3"/>
      <c r="C354" s="3"/>
    </row>
    <row r="355" spans="2:3" x14ac:dyDescent="0.3">
      <c r="B355" s="3"/>
      <c r="C355" s="3"/>
    </row>
    <row r="356" spans="2:3" x14ac:dyDescent="0.3">
      <c r="B356" s="3"/>
      <c r="C356" s="3"/>
    </row>
    <row r="357" spans="2:3" x14ac:dyDescent="0.3">
      <c r="B357" s="3"/>
      <c r="C357" s="3"/>
    </row>
    <row r="358" spans="2:3" x14ac:dyDescent="0.3">
      <c r="B358" s="3"/>
      <c r="C358" s="3"/>
    </row>
    <row r="359" spans="2:3" x14ac:dyDescent="0.3">
      <c r="B359" s="3"/>
      <c r="C359" s="3"/>
    </row>
    <row r="360" spans="2:3" x14ac:dyDescent="0.3">
      <c r="B360" s="3"/>
      <c r="C360" s="3"/>
    </row>
    <row r="361" spans="2:3" x14ac:dyDescent="0.3">
      <c r="B361" s="3"/>
      <c r="C361" s="3"/>
    </row>
    <row r="362" spans="2:3" x14ac:dyDescent="0.3">
      <c r="B362" s="3"/>
      <c r="C362" s="3"/>
    </row>
    <row r="363" spans="2:3" x14ac:dyDescent="0.3">
      <c r="B363" s="3"/>
      <c r="C363" s="3"/>
    </row>
    <row r="364" spans="2:3" x14ac:dyDescent="0.3">
      <c r="B364" s="3"/>
      <c r="C364" s="3"/>
    </row>
    <row r="365" spans="2:3" x14ac:dyDescent="0.3">
      <c r="B365" s="3"/>
      <c r="C365" s="3"/>
    </row>
    <row r="366" spans="2:3" x14ac:dyDescent="0.3">
      <c r="B366" s="3"/>
      <c r="C366" s="3"/>
    </row>
    <row r="367" spans="2:3" x14ac:dyDescent="0.3">
      <c r="B367" s="3"/>
      <c r="C367" s="3"/>
    </row>
    <row r="368" spans="2:3" x14ac:dyDescent="0.3">
      <c r="B368" s="3"/>
      <c r="C368" s="3"/>
    </row>
    <row r="369" spans="2:3" x14ac:dyDescent="0.3">
      <c r="B369" s="3"/>
      <c r="C369" s="3"/>
    </row>
    <row r="370" spans="2:3" x14ac:dyDescent="0.3">
      <c r="B370" s="3"/>
      <c r="C370" s="3"/>
    </row>
    <row r="371" spans="2:3" x14ac:dyDescent="0.3">
      <c r="B371" s="3"/>
      <c r="C371" s="3"/>
    </row>
    <row r="372" spans="2:3" x14ac:dyDescent="0.3">
      <c r="B372" s="3"/>
      <c r="C372" s="3"/>
    </row>
    <row r="373" spans="2:3" x14ac:dyDescent="0.3">
      <c r="B373" s="3"/>
      <c r="C373" s="3"/>
    </row>
    <row r="374" spans="2:3" x14ac:dyDescent="0.3">
      <c r="B374" s="3"/>
      <c r="C374" s="3"/>
    </row>
    <row r="375" spans="2:3" x14ac:dyDescent="0.3">
      <c r="B375" s="3"/>
      <c r="C375" s="3"/>
    </row>
    <row r="376" spans="2:3" x14ac:dyDescent="0.3">
      <c r="B376" s="3"/>
      <c r="C376" s="3"/>
    </row>
    <row r="377" spans="2:3" x14ac:dyDescent="0.3">
      <c r="B377" s="3"/>
      <c r="C377" s="3"/>
    </row>
    <row r="378" spans="2:3" x14ac:dyDescent="0.3">
      <c r="B378" s="3"/>
      <c r="C378" s="3"/>
    </row>
    <row r="379" spans="2:3" x14ac:dyDescent="0.3">
      <c r="B379" s="3"/>
      <c r="C379" s="3"/>
    </row>
    <row r="380" spans="2:3" x14ac:dyDescent="0.3">
      <c r="B380" s="3"/>
      <c r="C380" s="3"/>
    </row>
    <row r="381" spans="2:3" x14ac:dyDescent="0.3">
      <c r="B381" s="3"/>
      <c r="C381" s="3"/>
    </row>
    <row r="382" spans="2:3" x14ac:dyDescent="0.3">
      <c r="B382" s="3"/>
      <c r="C382" s="3"/>
    </row>
    <row r="383" spans="2:3" x14ac:dyDescent="0.3">
      <c r="B383" s="3"/>
      <c r="C383" s="3"/>
    </row>
    <row r="384" spans="2:3" x14ac:dyDescent="0.3">
      <c r="B384" s="3"/>
      <c r="C384" s="3"/>
    </row>
    <row r="385" spans="2:3" x14ac:dyDescent="0.3">
      <c r="B385" s="3"/>
      <c r="C385" s="3"/>
    </row>
    <row r="386" spans="2:3" x14ac:dyDescent="0.3">
      <c r="B386" s="3"/>
      <c r="C386" s="3"/>
    </row>
    <row r="387" spans="2:3" x14ac:dyDescent="0.3">
      <c r="B387" s="3"/>
      <c r="C387" s="3"/>
    </row>
    <row r="388" spans="2:3" x14ac:dyDescent="0.3">
      <c r="B388" s="3"/>
      <c r="C388" s="3"/>
    </row>
    <row r="389" spans="2:3" x14ac:dyDescent="0.3">
      <c r="B389" s="3"/>
      <c r="C389" s="3"/>
    </row>
    <row r="390" spans="2:3" x14ac:dyDescent="0.3">
      <c r="B390" s="3"/>
      <c r="C390" s="3"/>
    </row>
    <row r="391" spans="2:3" x14ac:dyDescent="0.3">
      <c r="B391" s="3"/>
      <c r="C391" s="3"/>
    </row>
    <row r="392" spans="2:3" x14ac:dyDescent="0.3">
      <c r="B392" s="3"/>
      <c r="C392" s="3"/>
    </row>
    <row r="393" spans="2:3" x14ac:dyDescent="0.3">
      <c r="B393" s="3"/>
      <c r="C393" s="3"/>
    </row>
    <row r="394" spans="2:3" x14ac:dyDescent="0.3">
      <c r="B394" s="3"/>
      <c r="C394" s="3"/>
    </row>
    <row r="395" spans="2:3" x14ac:dyDescent="0.3">
      <c r="B395" s="3"/>
      <c r="C395" s="3"/>
    </row>
    <row r="396" spans="2:3" x14ac:dyDescent="0.3">
      <c r="B396" s="3"/>
      <c r="C396" s="3"/>
    </row>
    <row r="397" spans="2:3" x14ac:dyDescent="0.3">
      <c r="B397" s="3"/>
      <c r="C397" s="3"/>
    </row>
    <row r="398" spans="2:3" x14ac:dyDescent="0.3">
      <c r="B398" s="3"/>
      <c r="C398" s="3"/>
    </row>
    <row r="399" spans="2:3" x14ac:dyDescent="0.3">
      <c r="B399" s="3"/>
      <c r="C399" s="3"/>
    </row>
    <row r="400" spans="2:3" x14ac:dyDescent="0.3">
      <c r="B400" s="3"/>
      <c r="C400" s="3"/>
    </row>
    <row r="401" spans="2:3" x14ac:dyDescent="0.3">
      <c r="B401" s="3"/>
      <c r="C401" s="3"/>
    </row>
    <row r="402" spans="2:3" x14ac:dyDescent="0.3">
      <c r="B402" s="3"/>
      <c r="C402" s="3"/>
    </row>
    <row r="403" spans="2:3" x14ac:dyDescent="0.3">
      <c r="B403" s="3"/>
      <c r="C403" s="3"/>
    </row>
    <row r="404" spans="2:3" x14ac:dyDescent="0.3">
      <c r="B404" s="3"/>
      <c r="C404" s="3"/>
    </row>
    <row r="405" spans="2:3" x14ac:dyDescent="0.3">
      <c r="B405" s="3"/>
      <c r="C405" s="3"/>
    </row>
    <row r="406" spans="2:3" x14ac:dyDescent="0.3">
      <c r="B406" s="3"/>
      <c r="C406" s="3"/>
    </row>
    <row r="407" spans="2:3" x14ac:dyDescent="0.3">
      <c r="B407" s="3"/>
      <c r="C407" s="3"/>
    </row>
    <row r="408" spans="2:3" x14ac:dyDescent="0.3">
      <c r="B408" s="3"/>
      <c r="C408" s="3"/>
    </row>
    <row r="409" spans="2:3" x14ac:dyDescent="0.3">
      <c r="B409" s="3"/>
      <c r="C409" s="3"/>
    </row>
    <row r="410" spans="2:3" x14ac:dyDescent="0.3">
      <c r="B410" s="3"/>
      <c r="C410" s="3"/>
    </row>
    <row r="411" spans="2:3" x14ac:dyDescent="0.3">
      <c r="B411" s="3"/>
      <c r="C411" s="3"/>
    </row>
    <row r="412" spans="2:3" x14ac:dyDescent="0.3">
      <c r="B412" s="3"/>
      <c r="C412" s="3"/>
    </row>
    <row r="413" spans="2:3" x14ac:dyDescent="0.3">
      <c r="B413" s="3"/>
      <c r="C413" s="3"/>
    </row>
    <row r="414" spans="2:3" x14ac:dyDescent="0.3">
      <c r="B414" s="3"/>
      <c r="C414" s="3"/>
    </row>
    <row r="415" spans="2:3" x14ac:dyDescent="0.3">
      <c r="B415" s="3"/>
      <c r="C415" s="3"/>
    </row>
    <row r="416" spans="2:3" x14ac:dyDescent="0.3">
      <c r="B416" s="3"/>
      <c r="C416" s="3"/>
    </row>
    <row r="417" spans="2:3" x14ac:dyDescent="0.3">
      <c r="B417" s="3"/>
      <c r="C417" s="3"/>
    </row>
    <row r="418" spans="2:3" x14ac:dyDescent="0.3">
      <c r="B418" s="3"/>
      <c r="C418" s="3"/>
    </row>
    <row r="419" spans="2:3" x14ac:dyDescent="0.3">
      <c r="B419" s="3"/>
      <c r="C419" s="3"/>
    </row>
    <row r="420" spans="2:3" x14ac:dyDescent="0.3">
      <c r="B420" s="3"/>
      <c r="C420" s="3"/>
    </row>
    <row r="421" spans="2:3" x14ac:dyDescent="0.3">
      <c r="B421" s="3"/>
      <c r="C421" s="3"/>
    </row>
    <row r="422" spans="2:3" x14ac:dyDescent="0.3">
      <c r="B422" s="3"/>
      <c r="C422" s="3"/>
    </row>
    <row r="423" spans="2:3" x14ac:dyDescent="0.3">
      <c r="B423" s="3"/>
      <c r="C423" s="3"/>
    </row>
    <row r="424" spans="2:3" x14ac:dyDescent="0.3">
      <c r="B424" s="3"/>
      <c r="C424" s="3"/>
    </row>
    <row r="425" spans="2:3" x14ac:dyDescent="0.3">
      <c r="B425" s="3"/>
      <c r="C425" s="3"/>
    </row>
    <row r="426" spans="2:3" x14ac:dyDescent="0.3">
      <c r="B426" s="3"/>
      <c r="C426" s="3"/>
    </row>
    <row r="427" spans="2:3" x14ac:dyDescent="0.3">
      <c r="B427" s="3"/>
      <c r="C427" s="3"/>
    </row>
    <row r="428" spans="2:3" x14ac:dyDescent="0.3">
      <c r="B428" s="3"/>
      <c r="C428" s="3"/>
    </row>
    <row r="429" spans="2:3" x14ac:dyDescent="0.3">
      <c r="B429" s="3"/>
      <c r="C429" s="3"/>
    </row>
    <row r="430" spans="2:3" x14ac:dyDescent="0.3">
      <c r="B430" s="3"/>
      <c r="C430" s="3"/>
    </row>
    <row r="431" spans="2:3" x14ac:dyDescent="0.3">
      <c r="B431" s="3"/>
      <c r="C431" s="3"/>
    </row>
    <row r="432" spans="2:3" x14ac:dyDescent="0.3">
      <c r="B432" s="3"/>
      <c r="C432" s="3"/>
    </row>
    <row r="433" spans="2:3" x14ac:dyDescent="0.3">
      <c r="B433" s="3"/>
      <c r="C433" s="3"/>
    </row>
    <row r="434" spans="2:3" x14ac:dyDescent="0.3">
      <c r="B434" s="3"/>
      <c r="C434" s="3"/>
    </row>
    <row r="435" spans="2:3" x14ac:dyDescent="0.3">
      <c r="B435" s="3"/>
      <c r="C435" s="3"/>
    </row>
    <row r="436" spans="2:3" x14ac:dyDescent="0.3">
      <c r="B436" s="3"/>
      <c r="C436" s="3"/>
    </row>
    <row r="437" spans="2:3" x14ac:dyDescent="0.3">
      <c r="B437" s="3"/>
      <c r="C437" s="3"/>
    </row>
    <row r="438" spans="2:3" x14ac:dyDescent="0.3">
      <c r="B438" s="3"/>
      <c r="C438" s="3"/>
    </row>
    <row r="439" spans="2:3" x14ac:dyDescent="0.3">
      <c r="B439" s="3"/>
      <c r="C439" s="3"/>
    </row>
    <row r="440" spans="2:3" x14ac:dyDescent="0.3">
      <c r="B440" s="3"/>
      <c r="C440" s="3"/>
    </row>
    <row r="441" spans="2:3" x14ac:dyDescent="0.3">
      <c r="B441" s="3"/>
      <c r="C441" s="3"/>
    </row>
    <row r="442" spans="2:3" x14ac:dyDescent="0.3">
      <c r="B442" s="3"/>
      <c r="C442" s="3"/>
    </row>
    <row r="443" spans="2:3" x14ac:dyDescent="0.3">
      <c r="B443" s="3"/>
      <c r="C443" s="3"/>
    </row>
    <row r="444" spans="2:3" x14ac:dyDescent="0.3">
      <c r="B444" s="3"/>
      <c r="C444" s="3"/>
    </row>
    <row r="445" spans="2:3" x14ac:dyDescent="0.3">
      <c r="B445" s="3"/>
      <c r="C445" s="3"/>
    </row>
    <row r="446" spans="2:3" x14ac:dyDescent="0.3">
      <c r="B446" s="3"/>
      <c r="C446" s="3"/>
    </row>
    <row r="447" spans="2:3" x14ac:dyDescent="0.3">
      <c r="B447" s="3"/>
      <c r="C447" s="3"/>
    </row>
    <row r="448" spans="2:3" x14ac:dyDescent="0.3">
      <c r="B448" s="3"/>
      <c r="C448" s="3"/>
    </row>
    <row r="449" spans="2:3" x14ac:dyDescent="0.3">
      <c r="B449" s="3"/>
      <c r="C449" s="3"/>
    </row>
    <row r="450" spans="2:3" x14ac:dyDescent="0.3">
      <c r="B450" s="3"/>
      <c r="C450" s="3"/>
    </row>
    <row r="451" spans="2:3" x14ac:dyDescent="0.3">
      <c r="B451" s="3"/>
      <c r="C451" s="3"/>
    </row>
    <row r="452" spans="2:3" x14ac:dyDescent="0.3">
      <c r="B452" s="3"/>
      <c r="C452" s="3"/>
    </row>
    <row r="453" spans="2:3" x14ac:dyDescent="0.3">
      <c r="B453" s="3"/>
      <c r="C453" s="3"/>
    </row>
    <row r="454" spans="2:3" x14ac:dyDescent="0.3">
      <c r="B454" s="3"/>
      <c r="C454" s="3"/>
    </row>
    <row r="455" spans="2:3" x14ac:dyDescent="0.3">
      <c r="B455" s="3"/>
      <c r="C455" s="3"/>
    </row>
    <row r="456" spans="2:3" x14ac:dyDescent="0.3">
      <c r="B456" s="3"/>
      <c r="C456" s="3"/>
    </row>
    <row r="457" spans="2:3" x14ac:dyDescent="0.3">
      <c r="B457" s="3"/>
      <c r="C457" s="3"/>
    </row>
    <row r="458" spans="2:3" x14ac:dyDescent="0.3">
      <c r="B458" s="3"/>
      <c r="C458" s="3"/>
    </row>
    <row r="459" spans="2:3" x14ac:dyDescent="0.3">
      <c r="B459" s="3"/>
      <c r="C459" s="3"/>
    </row>
    <row r="460" spans="2:3" x14ac:dyDescent="0.3">
      <c r="B460" s="3"/>
      <c r="C460" s="3"/>
    </row>
    <row r="461" spans="2:3" x14ac:dyDescent="0.3">
      <c r="B461" s="3"/>
      <c r="C461" s="3"/>
    </row>
    <row r="462" spans="2:3" x14ac:dyDescent="0.3">
      <c r="B462" s="3"/>
      <c r="C462" s="3"/>
    </row>
    <row r="463" spans="2:3" x14ac:dyDescent="0.3">
      <c r="B463" s="3"/>
      <c r="C463" s="3"/>
    </row>
    <row r="464" spans="2:3" x14ac:dyDescent="0.3">
      <c r="B464" s="3"/>
      <c r="C464" s="3"/>
    </row>
    <row r="465" spans="2:3" x14ac:dyDescent="0.3">
      <c r="B465" s="3"/>
      <c r="C465" s="3"/>
    </row>
    <row r="466" spans="2:3" x14ac:dyDescent="0.3">
      <c r="B466" s="3"/>
      <c r="C466" s="3"/>
    </row>
    <row r="467" spans="2:3" x14ac:dyDescent="0.3">
      <c r="B467" s="3"/>
      <c r="C467" s="3"/>
    </row>
    <row r="468" spans="2:3" x14ac:dyDescent="0.3">
      <c r="B468" s="3"/>
      <c r="C468" s="3"/>
    </row>
    <row r="469" spans="2:3" x14ac:dyDescent="0.3">
      <c r="B469" s="3"/>
      <c r="C469" s="3"/>
    </row>
    <row r="470" spans="2:3" x14ac:dyDescent="0.3">
      <c r="B470" s="3"/>
      <c r="C470" s="3"/>
    </row>
    <row r="471" spans="2:3" x14ac:dyDescent="0.3">
      <c r="B471" s="3"/>
      <c r="C471" s="3"/>
    </row>
    <row r="472" spans="2:3" x14ac:dyDescent="0.3">
      <c r="B472" s="3"/>
      <c r="C472" s="3"/>
    </row>
    <row r="473" spans="2:3" x14ac:dyDescent="0.3">
      <c r="B473" s="3"/>
      <c r="C473" s="3"/>
    </row>
    <row r="474" spans="2:3" x14ac:dyDescent="0.3">
      <c r="B474" s="3"/>
      <c r="C474" s="3"/>
    </row>
    <row r="475" spans="2:3" x14ac:dyDescent="0.3">
      <c r="B475" s="3"/>
      <c r="C475" s="3"/>
    </row>
    <row r="476" spans="2:3" x14ac:dyDescent="0.3">
      <c r="B476" s="3"/>
      <c r="C476" s="3"/>
    </row>
    <row r="477" spans="2:3" x14ac:dyDescent="0.3">
      <c r="B477" s="3"/>
      <c r="C477" s="3"/>
    </row>
    <row r="478" spans="2:3" x14ac:dyDescent="0.3">
      <c r="B478" s="3"/>
      <c r="C478" s="3"/>
    </row>
    <row r="479" spans="2:3" x14ac:dyDescent="0.3">
      <c r="B479" s="3"/>
      <c r="C479" s="3"/>
    </row>
    <row r="480" spans="2:3" x14ac:dyDescent="0.3">
      <c r="B480" s="3"/>
      <c r="C480" s="3"/>
    </row>
    <row r="481" spans="2:3" x14ac:dyDescent="0.3">
      <c r="B481" s="3"/>
      <c r="C481" s="3"/>
    </row>
    <row r="482" spans="2:3" x14ac:dyDescent="0.3">
      <c r="B482" s="3"/>
      <c r="C482" s="3"/>
    </row>
    <row r="483" spans="2:3" x14ac:dyDescent="0.3">
      <c r="B483" s="3"/>
      <c r="C483" s="3"/>
    </row>
    <row r="484" spans="2:3" x14ac:dyDescent="0.3">
      <c r="B484" s="3"/>
      <c r="C484" s="3"/>
    </row>
    <row r="485" spans="2:3" x14ac:dyDescent="0.3">
      <c r="B485" s="3"/>
      <c r="C485" s="3"/>
    </row>
    <row r="486" spans="2:3" x14ac:dyDescent="0.3">
      <c r="B486" s="3"/>
      <c r="C486" s="3"/>
    </row>
    <row r="487" spans="2:3" x14ac:dyDescent="0.3">
      <c r="B487" s="3"/>
      <c r="C487" s="3"/>
    </row>
    <row r="488" spans="2:3" x14ac:dyDescent="0.3">
      <c r="B488" s="3"/>
      <c r="C488" s="3"/>
    </row>
  </sheetData>
  <mergeCells count="15">
    <mergeCell ref="A2:O2"/>
    <mergeCell ref="A3:O3"/>
    <mergeCell ref="A4:O4"/>
    <mergeCell ref="A6:O6"/>
    <mergeCell ref="A8:A10"/>
    <mergeCell ref="E8:E10"/>
    <mergeCell ref="F8:F10"/>
    <mergeCell ref="G8:G10"/>
    <mergeCell ref="I8:I10"/>
    <mergeCell ref="J8:J10"/>
    <mergeCell ref="K8:K10"/>
    <mergeCell ref="L8:L10"/>
    <mergeCell ref="M8:M10"/>
    <mergeCell ref="N8:N10"/>
    <mergeCell ref="O8:O10"/>
  </mergeCells>
  <printOptions horizontalCentered="1"/>
  <pageMargins left="0.39370078740157483" right="0.39370078740157483" top="0.59055118110236227" bottom="0.59055118110236227" header="0.51181102362204722" footer="0.51181102362204722"/>
  <pageSetup scale="7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Anexo 1 </vt:lpstr>
      <vt:lpstr>'Anexo 1 '!Área_de_impresión</vt:lpstr>
      <vt:lpstr>'Anexo 1 '!Títulos_a_imprimir</vt:lpstr>
      <vt:lpstr>'Anexo 1 '!VTAS2005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2019-10-16T17:47:11Z</dcterms:created>
  <dcterms:modified xsi:type="dcterms:W3CDTF">2020-01-14T20:32:32Z</dcterms:modified>
</cp:coreProperties>
</file>