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8\Ingresos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1'!$A$1:$E$39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'[1]Ejecución ingresos 2017'!#REF!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1'!$B$16</definedName>
    <definedName name="RESERV_FUTU">#REF!</definedName>
    <definedName name="saldo">'[1]Ejecución ingresos 2017'!#REF!</definedName>
    <definedName name="saldos">'[1]Ejecución ingresos 2017'!#REF!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1'!$1:$6</definedName>
    <definedName name="_xlnm.Print_Titles">#REF!</definedName>
    <definedName name="VTAS2005">'Anexo 1'!$B$33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D36" i="1"/>
  <c r="E35" i="1"/>
  <c r="D35" i="1"/>
  <c r="D34" i="1"/>
  <c r="E33" i="1"/>
  <c r="D33" i="1"/>
  <c r="C32" i="1"/>
  <c r="D32" i="1" s="1"/>
  <c r="B32" i="1"/>
  <c r="E32" i="1" s="1"/>
  <c r="E30" i="1"/>
  <c r="D30" i="1"/>
  <c r="E29" i="1"/>
  <c r="D29" i="1"/>
  <c r="C28" i="1"/>
  <c r="C26" i="1" s="1"/>
  <c r="B28" i="1"/>
  <c r="E28" i="1" s="1"/>
  <c r="E24" i="1"/>
  <c r="D24" i="1"/>
  <c r="E23" i="1"/>
  <c r="D23" i="1"/>
  <c r="C22" i="1"/>
  <c r="E22" i="1" s="1"/>
  <c r="B22" i="1"/>
  <c r="E20" i="1"/>
  <c r="D20" i="1"/>
  <c r="E19" i="1"/>
  <c r="D19" i="1"/>
  <c r="C18" i="1"/>
  <c r="E18" i="1" s="1"/>
  <c r="B18" i="1"/>
  <c r="E16" i="1"/>
  <c r="D16" i="1"/>
  <c r="E15" i="1"/>
  <c r="D15" i="1"/>
  <c r="C14" i="1"/>
  <c r="E14" i="1" s="1"/>
  <c r="B14" i="1"/>
  <c r="C12" i="1"/>
  <c r="D12" i="1" s="1"/>
  <c r="B12" i="1"/>
  <c r="E12" i="1" s="1"/>
  <c r="C39" i="1" l="1"/>
  <c r="D28" i="1"/>
  <c r="B26" i="1"/>
  <c r="B39" i="1" s="1"/>
  <c r="D14" i="1"/>
  <c r="D18" i="1"/>
  <c r="D22" i="1"/>
  <c r="E39" i="1" l="1"/>
  <c r="D39" i="1"/>
  <c r="E26" i="1"/>
  <c r="D26" i="1"/>
</calcChain>
</file>

<file path=xl/comments1.xml><?xml version="1.0" encoding="utf-8"?>
<comments xmlns="http://schemas.openxmlformats.org/spreadsheetml/2006/main">
  <authors>
    <author>Oscar Rubio</author>
  </authors>
  <commentList>
    <comment ref="A34" authorId="0" shapeId="0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</commentList>
</comments>
</file>

<file path=xl/sharedStrings.xml><?xml version="1.0" encoding="utf-8"?>
<sst xmlns="http://schemas.openxmlformats.org/spreadsheetml/2006/main" count="36" uniqueCount="30">
  <si>
    <t>MINISTERIO DE AGRICULTURA Y DESARROLLO RURAL</t>
  </si>
  <si>
    <t>DIRECCIÓN DE PLANEACIÓN Y SEGUIMIENTO PRESUPUESTAL</t>
  </si>
  <si>
    <t>PRESUPUESTO DE INGRESOS VIGENCIA  2.018</t>
  </si>
  <si>
    <t>PRESUPUESTO OCTUBRE-DICIEMBRE</t>
  </si>
  <si>
    <t>ANEXO 1</t>
  </si>
  <si>
    <t>CUENTAS</t>
  </si>
  <si>
    <t>PRESUPUESTO</t>
  </si>
  <si>
    <t>EJECUCIÓN OCTUBRE-DICIEMBRE</t>
  </si>
  <si>
    <t>ACUERDO 1/19</t>
  </si>
  <si>
    <t>% EJECUCIÓN</t>
  </si>
  <si>
    <t>SOLICITADO</t>
  </si>
  <si>
    <t>% PARTICIPACIÓN</t>
  </si>
  <si>
    <t>OCTUBRE-DICIEMBRE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</si>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</sst>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2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wrapText="1"/>
    </xf>
    <xf numFmtId="165" fontId="4" fillId="0" borderId="11" xfId="4" applyNumberFormat="1" applyFont="1" applyFill="1" applyBorder="1" applyAlignment="1">
      <alignment horizontal="center" wrapText="1"/>
    </xf>
    <xf numFmtId="10" fontId="4" fillId="0" borderId="12" xfId="3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7" fontId="2" fillId="0" borderId="14" xfId="5" applyNumberFormat="1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165" fontId="4" fillId="0" borderId="16" xfId="4" applyNumberFormat="1" applyFont="1" applyFill="1" applyBorder="1" applyAlignment="1">
      <alignment wrapText="1"/>
    </xf>
    <xf numFmtId="167" fontId="4" fillId="0" borderId="14" xfId="5" applyNumberFormat="1" applyFont="1" applyFill="1" applyBorder="1" applyAlignment="1">
      <alignment wrapText="1"/>
    </xf>
    <xf numFmtId="166" fontId="3" fillId="0" borderId="0" xfId="1" applyFont="1"/>
    <xf numFmtId="167" fontId="3" fillId="0" borderId="0" xfId="0" applyNumberFormat="1" applyFont="1"/>
    <xf numFmtId="10" fontId="2" fillId="0" borderId="12" xfId="3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2" borderId="13" xfId="0" applyFont="1" applyFill="1" applyBorder="1" applyAlignment="1">
      <alignment wrapText="1"/>
    </xf>
    <xf numFmtId="10" fontId="2" fillId="0" borderId="17" xfId="3" applyNumberFormat="1" applyFont="1" applyFill="1" applyBorder="1" applyAlignment="1">
      <alignment wrapText="1"/>
    </xf>
    <xf numFmtId="3" fontId="6" fillId="0" borderId="0" xfId="0" applyNumberFormat="1" applyFont="1"/>
    <xf numFmtId="167" fontId="4" fillId="0" borderId="16" xfId="5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14" xfId="3" applyNumberFormat="1" applyFont="1" applyFill="1" applyBorder="1" applyAlignment="1">
      <alignment wrapText="1"/>
    </xf>
    <xf numFmtId="165" fontId="6" fillId="0" borderId="0" xfId="0" applyNumberFormat="1" applyFont="1"/>
    <xf numFmtId="0" fontId="2" fillId="2" borderId="15" xfId="0" applyFont="1" applyFill="1" applyBorder="1" applyAlignment="1">
      <alignment wrapText="1"/>
    </xf>
    <xf numFmtId="167" fontId="2" fillId="0" borderId="16" xfId="3" applyNumberFormat="1" applyFont="1" applyFill="1" applyBorder="1" applyAlignment="1">
      <alignment wrapText="1"/>
    </xf>
    <xf numFmtId="0" fontId="6" fillId="0" borderId="0" xfId="0" applyFont="1"/>
    <xf numFmtId="0" fontId="2" fillId="2" borderId="18" xfId="0" applyFont="1" applyFill="1" applyBorder="1" applyAlignment="1">
      <alignment wrapText="1"/>
    </xf>
    <xf numFmtId="167" fontId="2" fillId="0" borderId="19" xfId="5" applyNumberFormat="1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167" fontId="4" fillId="0" borderId="21" xfId="0" applyNumberFormat="1" applyFont="1" applyFill="1" applyBorder="1" applyAlignment="1">
      <alignment wrapText="1"/>
    </xf>
    <xf numFmtId="10" fontId="4" fillId="0" borderId="22" xfId="3" applyNumberFormat="1" applyFont="1" applyFill="1" applyBorder="1" applyAlignment="1">
      <alignment wrapText="1"/>
    </xf>
    <xf numFmtId="0" fontId="7" fillId="0" borderId="0" xfId="0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8/CIERRE%20OCT-DIC%20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zoomScaleSheetLayoutView="80" workbookViewId="0">
      <pane xSplit="1" ySplit="11" topLeftCell="B12" activePane="bottomRight" state="frozen"/>
      <selection activeCell="X27" sqref="X27"/>
      <selection pane="topRight" activeCell="X27" sqref="X27"/>
      <selection pane="bottomLeft" activeCell="X27" sqref="X27"/>
      <selection pane="bottomRight" activeCell="D35" sqref="D35"/>
    </sheetView>
  </sheetViews>
  <sheetFormatPr baseColWidth="10" defaultRowHeight="15" x14ac:dyDescent="0.3"/>
  <cols>
    <col min="1" max="1" width="35.5703125" style="2" customWidth="1"/>
    <col min="2" max="2" width="20.5703125" style="2" customWidth="1"/>
    <col min="3" max="3" width="18.85546875" style="2" customWidth="1"/>
    <col min="4" max="4" width="16.42578125" style="2" bestFit="1" customWidth="1"/>
    <col min="5" max="5" width="14.42578125" style="2" customWidth="1"/>
    <col min="6" max="6" width="23" style="2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16384" width="11.42578125" style="2"/>
  </cols>
  <sheetData>
    <row r="1" spans="1:10" ht="15.75" x14ac:dyDescent="0.3">
      <c r="A1" s="1"/>
      <c r="B1" s="1"/>
      <c r="C1" s="1"/>
      <c r="D1" s="1"/>
      <c r="E1" s="1"/>
    </row>
    <row r="2" spans="1:10" ht="15.75" x14ac:dyDescent="0.3">
      <c r="A2" s="3" t="s">
        <v>0</v>
      </c>
      <c r="B2" s="3"/>
      <c r="C2" s="3"/>
      <c r="D2" s="3"/>
      <c r="E2" s="3"/>
    </row>
    <row r="3" spans="1:10" ht="15.75" x14ac:dyDescent="0.3">
      <c r="A3" s="3" t="s">
        <v>1</v>
      </c>
      <c r="B3" s="3"/>
      <c r="C3" s="3"/>
      <c r="D3" s="3"/>
      <c r="E3" s="3"/>
    </row>
    <row r="4" spans="1:10" ht="15.75" x14ac:dyDescent="0.3">
      <c r="A4" s="3" t="s">
        <v>2</v>
      </c>
      <c r="B4" s="3"/>
      <c r="C4" s="3"/>
      <c r="D4" s="3"/>
      <c r="E4" s="3"/>
      <c r="F4" s="4"/>
      <c r="G4" s="5"/>
    </row>
    <row r="5" spans="1:10" ht="15.75" x14ac:dyDescent="0.3">
      <c r="A5" s="6" t="s">
        <v>3</v>
      </c>
      <c r="B5" s="6"/>
      <c r="C5" s="6"/>
      <c r="D5" s="6"/>
      <c r="E5" s="6"/>
      <c r="F5" s="4"/>
      <c r="G5" s="5"/>
    </row>
    <row r="6" spans="1:10" ht="15.75" x14ac:dyDescent="0.3">
      <c r="A6" s="7"/>
      <c r="B6" s="8"/>
      <c r="C6" s="8"/>
      <c r="D6" s="8"/>
      <c r="E6" s="8"/>
      <c r="F6" s="4"/>
    </row>
    <row r="7" spans="1:10" ht="15.75" x14ac:dyDescent="0.3">
      <c r="A7" s="9" t="s">
        <v>4</v>
      </c>
      <c r="B7" s="9"/>
      <c r="C7" s="9"/>
      <c r="D7" s="9"/>
      <c r="E7" s="9"/>
      <c r="F7" s="4"/>
    </row>
    <row r="8" spans="1:10" ht="16.5" thickBot="1" x14ac:dyDescent="0.35">
      <c r="A8" s="10"/>
      <c r="B8" s="10"/>
      <c r="C8" s="10"/>
      <c r="D8" s="10"/>
      <c r="E8" s="10"/>
      <c r="F8" s="4"/>
    </row>
    <row r="9" spans="1:10" ht="16.5" thickTop="1" x14ac:dyDescent="0.3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</row>
    <row r="10" spans="1:10" ht="15.75" x14ac:dyDescent="0.3">
      <c r="A10" s="15"/>
      <c r="B10" s="16" t="s">
        <v>10</v>
      </c>
      <c r="C10" s="17"/>
      <c r="D10" s="17" t="s">
        <v>10</v>
      </c>
      <c r="E10" s="18" t="s">
        <v>11</v>
      </c>
    </row>
    <row r="11" spans="1:10" ht="31.5" thickBot="1" x14ac:dyDescent="0.35">
      <c r="A11" s="19"/>
      <c r="B11" s="20" t="s">
        <v>12</v>
      </c>
      <c r="C11" s="21"/>
      <c r="D11" s="21" t="s">
        <v>12</v>
      </c>
      <c r="E11" s="22"/>
    </row>
    <row r="12" spans="1:10" ht="15.75" customHeight="1" x14ac:dyDescent="0.3">
      <c r="A12" s="23" t="s">
        <v>13</v>
      </c>
      <c r="B12" s="24">
        <f>+B14+B18+B22</f>
        <v>11240938018</v>
      </c>
      <c r="C12" s="24">
        <f>+C14+C18+C22</f>
        <v>13356255791</v>
      </c>
      <c r="D12" s="24">
        <f>+C12-B12</f>
        <v>2115317773</v>
      </c>
      <c r="E12" s="25">
        <f>+C12/B12</f>
        <v>1.1881798271294408</v>
      </c>
    </row>
    <row r="13" spans="1:10" ht="13.5" customHeight="1" x14ac:dyDescent="0.3">
      <c r="A13" s="26"/>
      <c r="B13" s="27"/>
      <c r="C13" s="27"/>
      <c r="D13" s="27"/>
      <c r="E13" s="25"/>
    </row>
    <row r="14" spans="1:10" ht="30.75" x14ac:dyDescent="0.3">
      <c r="A14" s="28" t="s">
        <v>14</v>
      </c>
      <c r="B14" s="29">
        <f>+B15+B16</f>
        <v>10633090504</v>
      </c>
      <c r="C14" s="29">
        <f>+C15+C16</f>
        <v>10299065776</v>
      </c>
      <c r="D14" s="30">
        <f>+C14-B14</f>
        <v>-334024728</v>
      </c>
      <c r="E14" s="25">
        <f>+C14/B14</f>
        <v>0.96858629879296665</v>
      </c>
      <c r="F14" s="31"/>
      <c r="H14" s="32"/>
    </row>
    <row r="15" spans="1:10" ht="15.75" x14ac:dyDescent="0.3">
      <c r="A15" s="26" t="s">
        <v>15</v>
      </c>
      <c r="B15" s="27">
        <v>6645681565</v>
      </c>
      <c r="C15" s="27">
        <v>6436916110</v>
      </c>
      <c r="D15" s="27">
        <f>+C15-B15</f>
        <v>-208765455</v>
      </c>
      <c r="E15" s="33">
        <f>+C15/B15</f>
        <v>0.96858629879296665</v>
      </c>
      <c r="G15" s="34"/>
      <c r="J15" s="32"/>
    </row>
    <row r="16" spans="1:10" ht="30" x14ac:dyDescent="0.3">
      <c r="A16" s="26" t="s">
        <v>16</v>
      </c>
      <c r="B16" s="27">
        <v>3987408939</v>
      </c>
      <c r="C16" s="27">
        <v>3862149666</v>
      </c>
      <c r="D16" s="27">
        <f>+C16-B16</f>
        <v>-125259273</v>
      </c>
      <c r="E16" s="33">
        <f>+C16/B16</f>
        <v>0.96858629879296665</v>
      </c>
      <c r="G16" s="34"/>
      <c r="J16" s="32"/>
    </row>
    <row r="17" spans="1:10" ht="15.75" x14ac:dyDescent="0.3">
      <c r="A17" s="26"/>
      <c r="B17" s="27"/>
      <c r="C17" s="27"/>
      <c r="D17" s="27"/>
      <c r="E17" s="33"/>
      <c r="G17" s="35"/>
      <c r="J17" s="32"/>
    </row>
    <row r="18" spans="1:10" ht="30.75" x14ac:dyDescent="0.3">
      <c r="A18" s="36" t="s">
        <v>17</v>
      </c>
      <c r="B18" s="30">
        <f>+B19+B20</f>
        <v>84019988</v>
      </c>
      <c r="C18" s="30">
        <f>+C19+C20</f>
        <v>38898400</v>
      </c>
      <c r="D18" s="30">
        <f>+C18-B18</f>
        <v>-45121588</v>
      </c>
      <c r="E18" s="25">
        <f>+C18/B18</f>
        <v>0.46296602660785907</v>
      </c>
      <c r="G18" s="32"/>
    </row>
    <row r="19" spans="1:10" ht="15.75" x14ac:dyDescent="0.3">
      <c r="A19" s="26" t="s">
        <v>15</v>
      </c>
      <c r="B19" s="27">
        <v>52512493</v>
      </c>
      <c r="C19" s="27">
        <v>24311500</v>
      </c>
      <c r="D19" s="27">
        <f>+C19-B19</f>
        <v>-28200993</v>
      </c>
      <c r="E19" s="33">
        <f>+C19/B19</f>
        <v>0.46296602219970778</v>
      </c>
      <c r="G19" s="32"/>
    </row>
    <row r="20" spans="1:10" ht="30" x14ac:dyDescent="0.3">
      <c r="A20" s="26" t="s">
        <v>16</v>
      </c>
      <c r="B20" s="27">
        <v>31507495</v>
      </c>
      <c r="C20" s="27">
        <v>14586900</v>
      </c>
      <c r="D20" s="27">
        <f>+C20-B20</f>
        <v>-16920595</v>
      </c>
      <c r="E20" s="33">
        <f>+C20/B20</f>
        <v>0.46296603395477809</v>
      </c>
      <c r="G20" s="32"/>
    </row>
    <row r="21" spans="1:10" ht="15.75" x14ac:dyDescent="0.3">
      <c r="A21" s="26"/>
      <c r="B21" s="27"/>
      <c r="C21" s="27"/>
      <c r="D21" s="27"/>
      <c r="E21" s="37"/>
      <c r="G21" s="38"/>
      <c r="H21" s="32"/>
    </row>
    <row r="22" spans="1:10" ht="30.75" x14ac:dyDescent="0.3">
      <c r="A22" s="28" t="s">
        <v>18</v>
      </c>
      <c r="B22" s="39">
        <f>+B23+B24</f>
        <v>523827526</v>
      </c>
      <c r="C22" s="39">
        <f>+C23+C24</f>
        <v>3018291615</v>
      </c>
      <c r="D22" s="39">
        <f>+C22-B22</f>
        <v>2494464089</v>
      </c>
      <c r="E22" s="25">
        <f>+C22/B22</f>
        <v>5.7619950559833697</v>
      </c>
      <c r="G22" s="40"/>
    </row>
    <row r="23" spans="1:10" ht="15.75" x14ac:dyDescent="0.3">
      <c r="A23" s="26" t="s">
        <v>15</v>
      </c>
      <c r="B23" s="41">
        <v>414813335</v>
      </c>
      <c r="C23" s="41">
        <v>1112102613</v>
      </c>
      <c r="D23" s="41">
        <f>+C23-B23</f>
        <v>697289278</v>
      </c>
      <c r="E23" s="33">
        <f>+C23/B23</f>
        <v>2.6809712204647425</v>
      </c>
      <c r="G23" s="42"/>
    </row>
    <row r="24" spans="1:10" ht="30" x14ac:dyDescent="0.3">
      <c r="A24" s="43" t="s">
        <v>16</v>
      </c>
      <c r="B24" s="44">
        <v>109014191</v>
      </c>
      <c r="C24" s="44">
        <v>1906189002</v>
      </c>
      <c r="D24" s="44">
        <f>+C24-B24</f>
        <v>1797174811</v>
      </c>
      <c r="E24" s="33">
        <f>+C24/B24</f>
        <v>17.485695986130832</v>
      </c>
      <c r="G24" s="45"/>
    </row>
    <row r="25" spans="1:10" ht="15.75" x14ac:dyDescent="0.3">
      <c r="A25" s="43"/>
      <c r="B25" s="44"/>
      <c r="C25" s="44"/>
      <c r="D25" s="44"/>
      <c r="E25" s="33"/>
      <c r="G25" s="45"/>
    </row>
    <row r="26" spans="1:10" ht="30.75" x14ac:dyDescent="0.3">
      <c r="A26" s="36" t="s">
        <v>19</v>
      </c>
      <c r="B26" s="30">
        <f>+B28+B32</f>
        <v>744149062</v>
      </c>
      <c r="C26" s="30">
        <f>+C28+C32</f>
        <v>960986406</v>
      </c>
      <c r="D26" s="30">
        <f>+C26-B26</f>
        <v>216837344</v>
      </c>
      <c r="E26" s="25">
        <f>+C26/B26</f>
        <v>1.2913896624652332</v>
      </c>
      <c r="G26" s="40"/>
    </row>
    <row r="27" spans="1:10" ht="15.75" x14ac:dyDescent="0.3">
      <c r="A27" s="26"/>
      <c r="B27" s="27"/>
      <c r="C27" s="27"/>
      <c r="D27" s="27"/>
      <c r="E27" s="25"/>
      <c r="G27" s="32"/>
    </row>
    <row r="28" spans="1:10" ht="15.75" x14ac:dyDescent="0.3">
      <c r="A28" s="36" t="s">
        <v>20</v>
      </c>
      <c r="B28" s="30">
        <f>+B29+B30</f>
        <v>126328983</v>
      </c>
      <c r="C28" s="30">
        <f>+C29+C30</f>
        <v>42307925</v>
      </c>
      <c r="D28" s="30">
        <f>+C28-B28</f>
        <v>-84021058</v>
      </c>
      <c r="E28" s="25">
        <f>+C28/B28</f>
        <v>0.33490275940874153</v>
      </c>
    </row>
    <row r="29" spans="1:10" ht="15.75" x14ac:dyDescent="0.3">
      <c r="A29" s="26" t="s">
        <v>21</v>
      </c>
      <c r="B29" s="27">
        <v>65271480</v>
      </c>
      <c r="C29" s="27">
        <v>21645192</v>
      </c>
      <c r="D29" s="27">
        <f>+C29-B29</f>
        <v>-43626288</v>
      </c>
      <c r="E29" s="33">
        <f>+C29/B29</f>
        <v>0.33161791336736962</v>
      </c>
      <c r="G29" s="32"/>
    </row>
    <row r="30" spans="1:10" ht="15.75" x14ac:dyDescent="0.3">
      <c r="A30" s="26" t="s">
        <v>22</v>
      </c>
      <c r="B30" s="27">
        <v>61057503</v>
      </c>
      <c r="C30" s="27">
        <v>20662733</v>
      </c>
      <c r="D30" s="27">
        <f>+C30-B30</f>
        <v>-40394770</v>
      </c>
      <c r="E30" s="33">
        <f>+C30/B30</f>
        <v>0.33841431412614431</v>
      </c>
      <c r="G30" s="32"/>
    </row>
    <row r="31" spans="1:10" ht="15.75" x14ac:dyDescent="0.3">
      <c r="A31" s="26"/>
      <c r="B31" s="27"/>
      <c r="C31" s="27"/>
      <c r="D31" s="27"/>
      <c r="E31" s="33"/>
    </row>
    <row r="32" spans="1:10" ht="15.75" x14ac:dyDescent="0.3">
      <c r="A32" s="36" t="s">
        <v>23</v>
      </c>
      <c r="B32" s="30">
        <f>SUM(B33:B37)</f>
        <v>617820079</v>
      </c>
      <c r="C32" s="30">
        <f>SUM(C33:C37)</f>
        <v>918678481</v>
      </c>
      <c r="D32" s="30">
        <f t="shared" ref="D32:D37" si="0">+C32-B32</f>
        <v>300858402</v>
      </c>
      <c r="E32" s="25">
        <f t="shared" ref="E32:E37" si="1">+C32/B32</f>
        <v>1.486967666196553</v>
      </c>
    </row>
    <row r="33" spans="1:5" ht="15.75" x14ac:dyDescent="0.3">
      <c r="A33" s="26" t="s">
        <v>24</v>
      </c>
      <c r="B33" s="27">
        <v>419655000</v>
      </c>
      <c r="C33" s="27">
        <v>554423200</v>
      </c>
      <c r="D33" s="27">
        <f t="shared" si="0"/>
        <v>134768200</v>
      </c>
      <c r="E33" s="33">
        <f t="shared" si="1"/>
        <v>1.3211404606164587</v>
      </c>
    </row>
    <row r="34" spans="1:5" ht="15.75" x14ac:dyDescent="0.3">
      <c r="A34" s="46" t="s">
        <v>25</v>
      </c>
      <c r="B34" s="47">
        <v>0</v>
      </c>
      <c r="C34" s="47">
        <v>25475609</v>
      </c>
      <c r="D34" s="47">
        <f t="shared" si="0"/>
        <v>25475609</v>
      </c>
      <c r="E34" s="33">
        <v>1</v>
      </c>
    </row>
    <row r="35" spans="1:5" ht="15.75" x14ac:dyDescent="0.3">
      <c r="A35" s="46" t="s">
        <v>26</v>
      </c>
      <c r="B35" s="47">
        <v>5457093</v>
      </c>
      <c r="C35" s="47">
        <v>636786</v>
      </c>
      <c r="D35" s="47">
        <f t="shared" si="0"/>
        <v>-4820307</v>
      </c>
      <c r="E35" s="33">
        <f t="shared" si="1"/>
        <v>0.1166896001222629</v>
      </c>
    </row>
    <row r="36" spans="1:5" ht="15.75" x14ac:dyDescent="0.3">
      <c r="A36" s="46" t="s">
        <v>27</v>
      </c>
      <c r="B36" s="47">
        <v>0</v>
      </c>
      <c r="C36" s="47">
        <v>1699000</v>
      </c>
      <c r="D36" s="47">
        <f t="shared" si="0"/>
        <v>1699000</v>
      </c>
      <c r="E36" s="33">
        <v>1</v>
      </c>
    </row>
    <row r="37" spans="1:5" ht="15.75" x14ac:dyDescent="0.3">
      <c r="A37" s="46" t="s">
        <v>28</v>
      </c>
      <c r="B37" s="47">
        <v>192707986</v>
      </c>
      <c r="C37" s="47">
        <v>336443886</v>
      </c>
      <c r="D37" s="47">
        <f t="shared" si="0"/>
        <v>143735900</v>
      </c>
      <c r="E37" s="33">
        <f t="shared" si="1"/>
        <v>1.7458741227257701</v>
      </c>
    </row>
    <row r="38" spans="1:5" ht="16.5" thickBot="1" x14ac:dyDescent="0.35">
      <c r="A38" s="46"/>
      <c r="B38" s="47"/>
      <c r="C38" s="47"/>
      <c r="D38" s="47"/>
      <c r="E38" s="33"/>
    </row>
    <row r="39" spans="1:5" ht="16.5" thickBot="1" x14ac:dyDescent="0.35">
      <c r="A39" s="48" t="s">
        <v>29</v>
      </c>
      <c r="B39" s="49">
        <f>+B26+B12</f>
        <v>11985087080</v>
      </c>
      <c r="C39" s="49">
        <f>+C26+C12</f>
        <v>14317242197</v>
      </c>
      <c r="D39" s="49">
        <f>+C39-B39</f>
        <v>2332155117</v>
      </c>
      <c r="E39" s="50">
        <f>+C39/B39</f>
        <v>1.1945880827926367</v>
      </c>
    </row>
    <row r="40" spans="1:5" ht="15.75" thickTop="1" x14ac:dyDescent="0.3">
      <c r="A40" s="51"/>
    </row>
    <row r="41" spans="1:5" x14ac:dyDescent="0.3">
      <c r="A41" s="51"/>
    </row>
  </sheetData>
  <mergeCells count="9">
    <mergeCell ref="A2:E2"/>
    <mergeCell ref="A3:E3"/>
    <mergeCell ref="A4:E4"/>
    <mergeCell ref="A5:E5"/>
    <mergeCell ref="A7:E7"/>
    <mergeCell ref="A9:A11"/>
    <mergeCell ref="C9:C11"/>
    <mergeCell ref="D9:D11"/>
    <mergeCell ref="E9:E11"/>
  </mergeCells>
  <printOptions horizontalCentered="1"/>
  <pageMargins left="0.39370078740157483" right="0.39370078740157483" top="0.59055118110236227" bottom="0.59055118110236227" header="0.51181102362204722" footer="0.51181102362204722"/>
  <pageSetup scale="88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2019-10-16T17:03:47Z</dcterms:created>
  <dcterms:modified xsi:type="dcterms:W3CDTF">2019-10-16T17:04:22Z</dcterms:modified>
</cp:coreProperties>
</file>