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#REF!</definedName>
    <definedName name="EPPC">'Anexo 1 Minagricultura'!#REF!</definedName>
    <definedName name="FDGFDG">#REF!</definedName>
    <definedName name="FECHA_DE_RECIBIDO">[5]BASE!$E$3:$E$177</definedName>
    <definedName name="FOMENTO">'Anexo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Minagricultura'!#REF!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Minagricultura'!$A$1:$A$39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5" i="1"/>
  <c r="B47" i="1" s="1"/>
  <c r="B42" i="1"/>
  <c r="E37" i="1"/>
  <c r="D37" i="1"/>
  <c r="B36" i="1"/>
  <c r="B31" i="1" s="1"/>
  <c r="E35" i="1"/>
  <c r="D35" i="1"/>
  <c r="E34" i="1"/>
  <c r="D34" i="1"/>
  <c r="E33" i="1"/>
  <c r="D33" i="1"/>
  <c r="E32" i="1"/>
  <c r="D32" i="1"/>
  <c r="C31" i="1"/>
  <c r="D31" i="1" s="1"/>
  <c r="E29" i="1"/>
  <c r="D29" i="1"/>
  <c r="E28" i="1"/>
  <c r="D28" i="1"/>
  <c r="C27" i="1"/>
  <c r="D27" i="1" s="1"/>
  <c r="B27" i="1"/>
  <c r="E27" i="1" s="1"/>
  <c r="C25" i="1"/>
  <c r="E23" i="1"/>
  <c r="D23" i="1"/>
  <c r="E22" i="1"/>
  <c r="D22" i="1"/>
  <c r="C21" i="1"/>
  <c r="E21" i="1" s="1"/>
  <c r="B21" i="1"/>
  <c r="E19" i="1"/>
  <c r="D19" i="1"/>
  <c r="E18" i="1"/>
  <c r="D18" i="1"/>
  <c r="B17" i="1"/>
  <c r="E17" i="1" s="1"/>
  <c r="E15" i="1"/>
  <c r="D15" i="1"/>
  <c r="E14" i="1"/>
  <c r="D14" i="1"/>
  <c r="C13" i="1"/>
  <c r="E13" i="1" s="1"/>
  <c r="B13" i="1"/>
  <c r="B11" i="1" s="1"/>
  <c r="E31" i="1" l="1"/>
  <c r="B25" i="1"/>
  <c r="E25" i="1" s="1"/>
  <c r="D36" i="1"/>
  <c r="C11" i="1"/>
  <c r="B41" i="1"/>
  <c r="B43" i="1" s="1"/>
  <c r="D17" i="1"/>
  <c r="D21" i="1"/>
  <c r="E36" i="1"/>
  <c r="D13" i="1"/>
  <c r="C39" i="1" l="1"/>
  <c r="E11" i="1"/>
  <c r="D11" i="1"/>
  <c r="D25" i="1"/>
  <c r="B39" i="1"/>
  <c r="E39" i="1" l="1"/>
  <c r="D39" i="1"/>
</calcChain>
</file>

<file path=xl/comments1.xml><?xml version="1.0" encoding="utf-8"?>
<comments xmlns="http://schemas.openxmlformats.org/spreadsheetml/2006/main">
  <authors>
    <author>Oscar Rubio</author>
  </authors>
  <commentList>
    <comment ref="E32" authorId="0" shapeId="0">
      <text>
        <r>
          <rPr>
            <sz val="9"/>
            <color indexed="81"/>
            <rFont val="Tahoma"/>
            <family val="2"/>
          </rPr>
          <t>Se objuvo mayor ingreso al proyectado en la venta de chapetas(biologico)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Se recupero cartera de recaudadores correspondiente a la vigencia actual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Saldo a favor biologico zoetis,incapacidades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Se recupero cartera de recaudadores correspondiente a la vigencia años anteriores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No se ejecuto $71.250.000 por concepto a capacitación de operarios de granja debido a PEDv, y no se logro realizar las tomas de diagnostico presupuestadas $75.390.072</t>
        </r>
      </text>
    </comment>
  </commentList>
</comments>
</file>

<file path=xl/sharedStrings.xml><?xml version="1.0" encoding="utf-8"?>
<sst xmlns="http://schemas.openxmlformats.org/spreadsheetml/2006/main" count="36" uniqueCount="30">
  <si>
    <t>MINISTERIO DE AGRICULTURA Y DESARROLLO RURAL</t>
  </si>
  <si>
    <t>DIRECCIÓN DE PLANEACIÓN Y SEGUIMIENTO PRESUPUESTAL</t>
  </si>
  <si>
    <t>PRESUPUESTO DE INGRESOS VIGENCIA  2.014</t>
  </si>
  <si>
    <t>EJECUCIÓN TRIMESTRE OCTUBRE-DICIEMBRE 2014</t>
  </si>
  <si>
    <t>ANEXO 1</t>
  </si>
  <si>
    <t>CUENTAS</t>
  </si>
  <si>
    <t>PRESUPUESTO</t>
  </si>
  <si>
    <t>ACUERDO 02/15</t>
  </si>
  <si>
    <t>% EJECUCIÓN</t>
  </si>
  <si>
    <t>SOLICITADO</t>
  </si>
  <si>
    <t>EJECUTADO</t>
  </si>
  <si>
    <t>OCTUBRE-DICIEMBRE 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</si>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</sst>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64" fontId="3" fillId="0" borderId="0" xfId="2" applyFo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165" fontId="4" fillId="3" borderId="2" xfId="4" applyNumberFormat="1" applyFont="1" applyFill="1" applyBorder="1" applyAlignment="1">
      <alignment horizontal="center" wrapText="1"/>
    </xf>
    <xf numFmtId="165" fontId="4" fillId="3" borderId="5" xfId="4" applyNumberFormat="1" applyFont="1" applyFill="1" applyBorder="1" applyAlignment="1">
      <alignment horizontal="center" wrapText="1"/>
    </xf>
    <xf numFmtId="10" fontId="4" fillId="0" borderId="6" xfId="3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67" fontId="2" fillId="3" borderId="8" xfId="5" applyNumberFormat="1" applyFont="1" applyFill="1" applyBorder="1" applyAlignment="1">
      <alignment wrapText="1"/>
    </xf>
    <xf numFmtId="167" fontId="2" fillId="3" borderId="9" xfId="5" applyNumberFormat="1" applyFont="1" applyFill="1" applyBorder="1" applyAlignment="1">
      <alignment wrapText="1"/>
    </xf>
    <xf numFmtId="10" fontId="4" fillId="0" borderId="10" xfId="3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5" fontId="4" fillId="0" borderId="12" xfId="4" applyNumberFormat="1" applyFont="1" applyFill="1" applyBorder="1" applyAlignment="1">
      <alignment wrapText="1"/>
    </xf>
    <xf numFmtId="165" fontId="4" fillId="0" borderId="13" xfId="4" applyNumberFormat="1" applyFont="1" applyFill="1" applyBorder="1" applyAlignment="1">
      <alignment wrapText="1"/>
    </xf>
    <xf numFmtId="166" fontId="3" fillId="0" borderId="0" xfId="1" applyFont="1"/>
    <xf numFmtId="167" fontId="3" fillId="0" borderId="0" xfId="0" applyNumberFormat="1" applyFont="1"/>
    <xf numFmtId="167" fontId="2" fillId="0" borderId="8" xfId="5" applyNumberFormat="1" applyFont="1" applyFill="1" applyBorder="1" applyAlignment="1">
      <alignment wrapText="1"/>
    </xf>
    <xf numFmtId="167" fontId="2" fillId="0" borderId="9" xfId="5" applyNumberFormat="1" applyFont="1" applyFill="1" applyBorder="1" applyAlignment="1">
      <alignment wrapText="1"/>
    </xf>
    <xf numFmtId="10" fontId="2" fillId="0" borderId="10" xfId="3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7" xfId="0" applyFont="1" applyFill="1" applyBorder="1" applyAlignment="1">
      <alignment wrapText="1"/>
    </xf>
    <xf numFmtId="167" fontId="4" fillId="0" borderId="8" xfId="5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3" fontId="6" fillId="0" borderId="0" xfId="0" applyNumberFormat="1" applyFont="1"/>
    <xf numFmtId="3" fontId="3" fillId="0" borderId="0" xfId="0" applyNumberFormat="1" applyFont="1"/>
    <xf numFmtId="167" fontId="2" fillId="2" borderId="8" xfId="3" applyNumberFormat="1" applyFont="1" applyFill="1" applyBorder="1" applyAlignment="1">
      <alignment wrapText="1"/>
    </xf>
    <xf numFmtId="167" fontId="2" fillId="2" borderId="9" xfId="3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0" fontId="2" fillId="0" borderId="14" xfId="0" applyFont="1" applyFill="1" applyBorder="1" applyAlignment="1">
      <alignment wrapText="1"/>
    </xf>
    <xf numFmtId="167" fontId="2" fillId="0" borderId="15" xfId="5" applyNumberFormat="1" applyFont="1" applyFill="1" applyBorder="1" applyAlignment="1">
      <alignment wrapText="1"/>
    </xf>
    <xf numFmtId="167" fontId="2" fillId="0" borderId="16" xfId="5" applyNumberFormat="1" applyFont="1" applyFill="1" applyBorder="1" applyAlignment="1">
      <alignment wrapText="1"/>
    </xf>
    <xf numFmtId="167" fontId="2" fillId="2" borderId="15" xfId="5" applyNumberFormat="1" applyFont="1" applyFill="1" applyBorder="1" applyAlignment="1">
      <alignment wrapText="1"/>
    </xf>
    <xf numFmtId="167" fontId="2" fillId="2" borderId="16" xfId="5" applyNumberFormat="1" applyFont="1" applyFill="1" applyBorder="1" applyAlignment="1">
      <alignment wrapText="1"/>
    </xf>
    <xf numFmtId="167" fontId="2" fillId="3" borderId="15" xfId="5" applyNumberFormat="1" applyFont="1" applyFill="1" applyBorder="1" applyAlignment="1">
      <alignment wrapText="1"/>
    </xf>
    <xf numFmtId="10" fontId="2" fillId="0" borderId="17" xfId="3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67" fontId="4" fillId="0" borderId="19" xfId="0" applyNumberFormat="1" applyFont="1" applyFill="1" applyBorder="1" applyAlignment="1">
      <alignment wrapText="1"/>
    </xf>
    <xf numFmtId="10" fontId="4" fillId="0" borderId="19" xfId="3" applyNumberFormat="1" applyFont="1" applyFill="1" applyBorder="1" applyAlignment="1">
      <alignment wrapText="1"/>
    </xf>
    <xf numFmtId="3" fontId="2" fillId="0" borderId="0" xfId="0" applyNumberFormat="1" applyFont="1"/>
    <xf numFmtId="167" fontId="2" fillId="0" borderId="0" xfId="0" applyNumberFormat="1" applyFont="1" applyFill="1"/>
    <xf numFmtId="0" fontId="2" fillId="0" borderId="0" xfId="0" applyFont="1"/>
    <xf numFmtId="167" fontId="2" fillId="0" borderId="0" xfId="0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OCT-DIC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4"/>
    </sheetNames>
    <sheetDataSet>
      <sheetData sheetId="0"/>
      <sheetData sheetId="1">
        <row r="22">
          <cell r="C22">
            <v>257395782</v>
          </cell>
        </row>
      </sheetData>
      <sheetData sheetId="2">
        <row r="199">
          <cell r="H199">
            <v>202325246.92749998</v>
          </cell>
        </row>
        <row r="207">
          <cell r="B207">
            <v>1290289405.2289798</v>
          </cell>
          <cell r="C207">
            <v>537835272.73269999</v>
          </cell>
          <cell r="D207">
            <v>330794865.00520003</v>
          </cell>
          <cell r="E207">
            <v>2742916240.5152001</v>
          </cell>
          <cell r="F207">
            <v>1542730739.371176</v>
          </cell>
          <cell r="H207">
            <v>870845380.45365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3"/>
  <sheetViews>
    <sheetView tabSelected="1" zoomScale="85" zoomScaleNormal="85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A6" sqref="A6:E6"/>
    </sheetView>
  </sheetViews>
  <sheetFormatPr baseColWidth="10" defaultRowHeight="15" outlineLevelRow="1" x14ac:dyDescent="0.3"/>
  <cols>
    <col min="1" max="1" width="43.7109375" style="2" bestFit="1" customWidth="1"/>
    <col min="2" max="2" width="26.85546875" style="2" bestFit="1" customWidth="1"/>
    <col min="3" max="3" width="26.85546875" style="2" customWidth="1"/>
    <col min="4" max="4" width="18.28515625" style="2" customWidth="1"/>
    <col min="5" max="5" width="14.85546875" style="2" customWidth="1"/>
    <col min="6" max="6" width="19.28515625" style="2" bestFit="1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  <c r="F2" s="4"/>
    </row>
    <row r="3" spans="1:10" ht="15.75" x14ac:dyDescent="0.3">
      <c r="A3" s="3" t="s">
        <v>1</v>
      </c>
      <c r="B3" s="3"/>
      <c r="C3" s="3"/>
      <c r="D3" s="3"/>
      <c r="E3" s="3"/>
      <c r="F3" s="4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</row>
    <row r="5" spans="1:10" ht="15.75" x14ac:dyDescent="0.3">
      <c r="A5" s="3" t="s">
        <v>3</v>
      </c>
      <c r="B5" s="3"/>
      <c r="C5" s="3"/>
      <c r="D5" s="3"/>
      <c r="E5" s="3"/>
      <c r="F5" s="6"/>
    </row>
    <row r="6" spans="1:10" ht="15.75" x14ac:dyDescent="0.3">
      <c r="A6" s="7" t="s">
        <v>4</v>
      </c>
      <c r="B6" s="7"/>
      <c r="C6" s="7"/>
      <c r="D6" s="7"/>
      <c r="E6" s="7"/>
      <c r="F6" s="8"/>
    </row>
    <row r="7" spans="1:10" ht="16.5" thickBot="1" x14ac:dyDescent="0.35">
      <c r="A7" s="9"/>
      <c r="B7" s="9"/>
      <c r="C7" s="9"/>
      <c r="D7" s="9"/>
      <c r="E7" s="9"/>
      <c r="F7" s="6"/>
    </row>
    <row r="8" spans="1:10" ht="18" customHeight="1" x14ac:dyDescent="0.3">
      <c r="A8" s="10" t="s">
        <v>5</v>
      </c>
      <c r="B8" s="11" t="s">
        <v>6</v>
      </c>
      <c r="C8" s="11" t="s">
        <v>6</v>
      </c>
      <c r="D8" s="12" t="s">
        <v>7</v>
      </c>
      <c r="E8" s="12" t="s">
        <v>8</v>
      </c>
    </row>
    <row r="9" spans="1:10" ht="15" customHeight="1" x14ac:dyDescent="0.3">
      <c r="A9" s="13"/>
      <c r="B9" s="14" t="s">
        <v>9</v>
      </c>
      <c r="C9" s="14" t="s">
        <v>10</v>
      </c>
      <c r="D9" s="15"/>
      <c r="E9" s="15"/>
    </row>
    <row r="10" spans="1:10" ht="30.75" thickBot="1" x14ac:dyDescent="0.35">
      <c r="A10" s="16"/>
      <c r="B10" s="17" t="s">
        <v>11</v>
      </c>
      <c r="C10" s="17" t="s">
        <v>11</v>
      </c>
      <c r="D10" s="18"/>
      <c r="E10" s="18"/>
    </row>
    <row r="11" spans="1:10" ht="15.75" x14ac:dyDescent="0.3">
      <c r="A11" s="19" t="s">
        <v>12</v>
      </c>
      <c r="B11" s="20">
        <f>+B13+B17+B21</f>
        <v>6539863559.3999996</v>
      </c>
      <c r="C11" s="20">
        <f>+C13+C17+C21</f>
        <v>15048065799.54985</v>
      </c>
      <c r="D11" s="21">
        <f>+C11-B11</f>
        <v>8508202240.1498508</v>
      </c>
      <c r="E11" s="22">
        <f>IFERROR(C11/B11,0)</f>
        <v>2.3009754963344276</v>
      </c>
    </row>
    <row r="12" spans="1:10" ht="13.5" customHeight="1" x14ac:dyDescent="0.3">
      <c r="A12" s="23"/>
      <c r="B12" s="24"/>
      <c r="C12" s="24"/>
      <c r="D12" s="25"/>
      <c r="E12" s="26"/>
    </row>
    <row r="13" spans="1:10" ht="15.75" x14ac:dyDescent="0.3">
      <c r="A13" s="27" t="s">
        <v>13</v>
      </c>
      <c r="B13" s="28">
        <f>+B14+B15</f>
        <v>5395339881.3999996</v>
      </c>
      <c r="C13" s="28">
        <f>+C14+C15</f>
        <v>6472180170</v>
      </c>
      <c r="D13" s="29">
        <f t="shared" ref="D13:D39" si="0">+C13-B13</f>
        <v>1076840288.6000004</v>
      </c>
      <c r="E13" s="26">
        <f t="shared" ref="E13:E39" si="1">IFERROR(C13/B13,0)</f>
        <v>1.1995871089256713</v>
      </c>
      <c r="F13" s="30"/>
      <c r="H13" s="31"/>
    </row>
    <row r="14" spans="1:10" ht="15.75" x14ac:dyDescent="0.3">
      <c r="A14" s="23" t="s">
        <v>14</v>
      </c>
      <c r="B14" s="32">
        <v>3372087412.125</v>
      </c>
      <c r="C14" s="33">
        <v>4045112600</v>
      </c>
      <c r="D14" s="33">
        <f t="shared" si="0"/>
        <v>673025187.875</v>
      </c>
      <c r="E14" s="34">
        <f t="shared" si="1"/>
        <v>1.1995871119636479</v>
      </c>
      <c r="G14" s="35"/>
      <c r="J14" s="31"/>
    </row>
    <row r="15" spans="1:10" ht="30" x14ac:dyDescent="0.3">
      <c r="A15" s="23" t="s">
        <v>15</v>
      </c>
      <c r="B15" s="32">
        <v>2023252469.2749996</v>
      </c>
      <c r="C15" s="33">
        <v>2427067570</v>
      </c>
      <c r="D15" s="33">
        <f t="shared" si="0"/>
        <v>403815100.72500038</v>
      </c>
      <c r="E15" s="34">
        <f t="shared" si="1"/>
        <v>1.1995871038623771</v>
      </c>
      <c r="G15" s="35"/>
      <c r="J15" s="31"/>
    </row>
    <row r="16" spans="1:10" ht="15.75" x14ac:dyDescent="0.3">
      <c r="A16" s="23"/>
      <c r="B16" s="32"/>
      <c r="C16" s="33"/>
      <c r="D16" s="33"/>
      <c r="E16" s="34"/>
      <c r="G16" s="36"/>
      <c r="J16" s="31"/>
    </row>
    <row r="17" spans="1:8" ht="15.75" x14ac:dyDescent="0.3">
      <c r="A17" s="37" t="s">
        <v>16</v>
      </c>
      <c r="B17" s="38">
        <f>+B18+B19</f>
        <v>0</v>
      </c>
      <c r="C17" s="39"/>
      <c r="D17" s="39">
        <f t="shared" si="0"/>
        <v>0</v>
      </c>
      <c r="E17" s="26">
        <f t="shared" si="1"/>
        <v>0</v>
      </c>
      <c r="F17" s="30"/>
      <c r="G17" s="31"/>
    </row>
    <row r="18" spans="1:8" ht="15.75" x14ac:dyDescent="0.3">
      <c r="A18" s="23" t="s">
        <v>14</v>
      </c>
      <c r="B18" s="32"/>
      <c r="C18" s="33"/>
      <c r="D18" s="33">
        <f t="shared" si="0"/>
        <v>0</v>
      </c>
      <c r="E18" s="34">
        <f t="shared" si="1"/>
        <v>0</v>
      </c>
      <c r="G18" s="31"/>
    </row>
    <row r="19" spans="1:8" ht="30" x14ac:dyDescent="0.3">
      <c r="A19" s="23" t="s">
        <v>15</v>
      </c>
      <c r="B19" s="32"/>
      <c r="C19" s="33"/>
      <c r="D19" s="33">
        <f t="shared" si="0"/>
        <v>0</v>
      </c>
      <c r="E19" s="34">
        <f t="shared" si="1"/>
        <v>0</v>
      </c>
      <c r="G19" s="31"/>
    </row>
    <row r="20" spans="1:8" ht="15.75" x14ac:dyDescent="0.3">
      <c r="A20" s="23"/>
      <c r="B20" s="32"/>
      <c r="C20" s="33"/>
      <c r="D20" s="33"/>
      <c r="E20" s="34"/>
      <c r="G20" s="40"/>
      <c r="H20" s="31"/>
    </row>
    <row r="21" spans="1:8" ht="15.75" x14ac:dyDescent="0.3">
      <c r="A21" s="37" t="s">
        <v>17</v>
      </c>
      <c r="B21" s="38">
        <f>+B22+B23</f>
        <v>1144523678</v>
      </c>
      <c r="C21" s="38">
        <f>+C22+C23</f>
        <v>8575885629.5498514</v>
      </c>
      <c r="D21" s="39">
        <f t="shared" si="0"/>
        <v>7431361951.5498514</v>
      </c>
      <c r="E21" s="26">
        <f t="shared" si="1"/>
        <v>7.4929735351004698</v>
      </c>
      <c r="G21" s="41"/>
    </row>
    <row r="22" spans="1:8" ht="15.75" x14ac:dyDescent="0.3">
      <c r="A22" s="23" t="s">
        <v>14</v>
      </c>
      <c r="B22" s="42">
        <v>601573203</v>
      </c>
      <c r="C22" s="43">
        <v>904583041</v>
      </c>
      <c r="D22" s="43">
        <f t="shared" si="0"/>
        <v>303009838</v>
      </c>
      <c r="E22" s="34">
        <f t="shared" si="1"/>
        <v>1.503695704012268</v>
      </c>
      <c r="G22" s="44"/>
    </row>
    <row r="23" spans="1:8" ht="30" x14ac:dyDescent="0.3">
      <c r="A23" s="23" t="s">
        <v>15</v>
      </c>
      <c r="B23" s="32">
        <v>542950475</v>
      </c>
      <c r="C23" s="33">
        <v>7671302588.5498514</v>
      </c>
      <c r="D23" s="33">
        <f t="shared" si="0"/>
        <v>7128352113.5498514</v>
      </c>
      <c r="E23" s="34">
        <f t="shared" si="1"/>
        <v>14.128917722283697</v>
      </c>
      <c r="G23" s="45"/>
    </row>
    <row r="24" spans="1:8" ht="15.75" x14ac:dyDescent="0.3">
      <c r="A24" s="23"/>
      <c r="B24" s="32"/>
      <c r="C24" s="33"/>
      <c r="D24" s="33"/>
      <c r="E24" s="34"/>
      <c r="G24" s="45"/>
    </row>
    <row r="25" spans="1:8" ht="15.75" x14ac:dyDescent="0.3">
      <c r="A25" s="37" t="s">
        <v>18</v>
      </c>
      <c r="B25" s="38">
        <f>+B27+B31</f>
        <v>775548344.02459764</v>
      </c>
      <c r="C25" s="38">
        <f>+C27+C31</f>
        <v>677320897</v>
      </c>
      <c r="D25" s="39">
        <f t="shared" si="0"/>
        <v>-98227447.024597645</v>
      </c>
      <c r="E25" s="26">
        <f t="shared" si="1"/>
        <v>0.87334452096840243</v>
      </c>
      <c r="G25" s="41"/>
    </row>
    <row r="26" spans="1:8" ht="15.75" x14ac:dyDescent="0.3">
      <c r="A26" s="23"/>
      <c r="B26" s="32"/>
      <c r="C26" s="33"/>
      <c r="D26" s="33"/>
      <c r="E26" s="26"/>
      <c r="G26" s="31"/>
    </row>
    <row r="27" spans="1:8" ht="15.75" x14ac:dyDescent="0.3">
      <c r="A27" s="37" t="s">
        <v>19</v>
      </c>
      <c r="B27" s="38">
        <f>+B28+B29</f>
        <v>135989314.34459758</v>
      </c>
      <c r="C27" s="38">
        <f>+C28+C29</f>
        <v>62514863</v>
      </c>
      <c r="D27" s="39">
        <f t="shared" si="0"/>
        <v>-73474451.344597578</v>
      </c>
      <c r="E27" s="26">
        <f t="shared" si="1"/>
        <v>0.45970422971313052</v>
      </c>
    </row>
    <row r="28" spans="1:8" ht="15.75" x14ac:dyDescent="0.3">
      <c r="A28" s="23" t="s">
        <v>20</v>
      </c>
      <c r="B28" s="32">
        <v>75744204.314862326</v>
      </c>
      <c r="C28" s="33">
        <v>10153039</v>
      </c>
      <c r="D28" s="33">
        <f t="shared" si="0"/>
        <v>-65591165.314862326</v>
      </c>
      <c r="E28" s="34">
        <f t="shared" si="1"/>
        <v>0.13404377393410413</v>
      </c>
      <c r="G28" s="31"/>
    </row>
    <row r="29" spans="1:8" ht="15.75" x14ac:dyDescent="0.3">
      <c r="A29" s="23" t="s">
        <v>21</v>
      </c>
      <c r="B29" s="32">
        <v>60245110.029735237</v>
      </c>
      <c r="C29" s="33">
        <v>52361824</v>
      </c>
      <c r="D29" s="33">
        <f t="shared" si="0"/>
        <v>-7883286.0297352374</v>
      </c>
      <c r="E29" s="34">
        <f t="shared" si="1"/>
        <v>0.86914645809686009</v>
      </c>
      <c r="G29" s="31"/>
    </row>
    <row r="30" spans="1:8" ht="15.75" x14ac:dyDescent="0.3">
      <c r="A30" s="23"/>
      <c r="B30" s="32"/>
      <c r="C30" s="33"/>
      <c r="D30" s="33"/>
      <c r="E30" s="34"/>
    </row>
    <row r="31" spans="1:8" ht="15.75" x14ac:dyDescent="0.3">
      <c r="A31" s="37" t="s">
        <v>22</v>
      </c>
      <c r="B31" s="38">
        <f>+B32+B33+B34+B35+B36+B37</f>
        <v>639559029.68000007</v>
      </c>
      <c r="C31" s="38">
        <f>+C32+C33+C34+C35+C36+C37</f>
        <v>614806034</v>
      </c>
      <c r="D31" s="39">
        <f t="shared" si="0"/>
        <v>-24752995.680000067</v>
      </c>
      <c r="E31" s="26">
        <f t="shared" si="1"/>
        <v>0.96129677710533601</v>
      </c>
    </row>
    <row r="32" spans="1:8" ht="15.75" x14ac:dyDescent="0.3">
      <c r="A32" s="23" t="s">
        <v>23</v>
      </c>
      <c r="B32" s="32">
        <v>315227555</v>
      </c>
      <c r="C32" s="33">
        <v>391489182</v>
      </c>
      <c r="D32" s="33">
        <f t="shared" si="0"/>
        <v>76261627</v>
      </c>
      <c r="E32" s="34">
        <f t="shared" si="1"/>
        <v>1.2419256368625515</v>
      </c>
    </row>
    <row r="33" spans="1:6" ht="15.75" x14ac:dyDescent="0.3">
      <c r="A33" s="46" t="s">
        <v>24</v>
      </c>
      <c r="B33" s="47">
        <v>19552461</v>
      </c>
      <c r="C33" s="48">
        <v>46301181</v>
      </c>
      <c r="D33" s="48">
        <f t="shared" si="0"/>
        <v>26748720</v>
      </c>
      <c r="E33" s="34">
        <f t="shared" si="1"/>
        <v>2.3680487586703278</v>
      </c>
    </row>
    <row r="34" spans="1:6" ht="15.75" x14ac:dyDescent="0.3">
      <c r="A34" s="46" t="s">
        <v>25</v>
      </c>
      <c r="B34" s="47">
        <v>3565878.4800000004</v>
      </c>
      <c r="C34" s="48">
        <v>16075730</v>
      </c>
      <c r="D34" s="48">
        <f t="shared" si="0"/>
        <v>12509851.52</v>
      </c>
      <c r="E34" s="34">
        <f t="shared" si="1"/>
        <v>4.5082102741762524</v>
      </c>
    </row>
    <row r="35" spans="1:6" ht="15.75" x14ac:dyDescent="0.3">
      <c r="A35" s="46" t="s">
        <v>26</v>
      </c>
      <c r="B35" s="47">
        <v>43817353.200000003</v>
      </c>
      <c r="C35" s="48">
        <v>50184231</v>
      </c>
      <c r="D35" s="48">
        <f t="shared" si="0"/>
        <v>6366877.799999997</v>
      </c>
      <c r="E35" s="34">
        <f t="shared" si="1"/>
        <v>1.1453049382270766</v>
      </c>
    </row>
    <row r="36" spans="1:6" ht="15.75" x14ac:dyDescent="0.3">
      <c r="A36" s="46" t="s">
        <v>27</v>
      </c>
      <c r="B36" s="49">
        <f>+'[1]Otros ingresos'!C22</f>
        <v>257395782</v>
      </c>
      <c r="C36" s="50">
        <v>110755710</v>
      </c>
      <c r="D36" s="50">
        <f t="shared" si="0"/>
        <v>-146640072</v>
      </c>
      <c r="E36" s="34">
        <f t="shared" si="1"/>
        <v>0.43029341483148315</v>
      </c>
    </row>
    <row r="37" spans="1:6" ht="15.75" x14ac:dyDescent="0.3">
      <c r="A37" s="46" t="s">
        <v>28</v>
      </c>
      <c r="B37" s="47"/>
      <c r="C37" s="48"/>
      <c r="D37" s="48">
        <f t="shared" si="0"/>
        <v>0</v>
      </c>
      <c r="E37" s="34">
        <f t="shared" si="1"/>
        <v>0</v>
      </c>
    </row>
    <row r="38" spans="1:6" ht="16.5" thickBot="1" x14ac:dyDescent="0.35">
      <c r="A38" s="46"/>
      <c r="B38" s="51"/>
      <c r="C38" s="50"/>
      <c r="D38" s="50"/>
      <c r="E38" s="52"/>
    </row>
    <row r="39" spans="1:6" ht="16.5" thickBot="1" x14ac:dyDescent="0.35">
      <c r="A39" s="53" t="s">
        <v>29</v>
      </c>
      <c r="B39" s="54">
        <f>+B11+B25</f>
        <v>7315411903.4245968</v>
      </c>
      <c r="C39" s="54">
        <f>+C11+C25</f>
        <v>15725386696.54985</v>
      </c>
      <c r="D39" s="54">
        <f t="shared" si="0"/>
        <v>8409974793.1252537</v>
      </c>
      <c r="E39" s="55">
        <f t="shared" si="1"/>
        <v>2.1496242322579615</v>
      </c>
    </row>
    <row r="40" spans="1:6" x14ac:dyDescent="0.3">
      <c r="A40"/>
    </row>
    <row r="41" spans="1:6" ht="15.75" hidden="1" outlineLevel="1" x14ac:dyDescent="0.3">
      <c r="A41"/>
      <c r="B41" s="56">
        <f>+B14+B18+B22+B28+B33+B35+B36</f>
        <v>4370170415.6398621</v>
      </c>
      <c r="C41" s="56"/>
      <c r="D41" s="56"/>
      <c r="F41" s="41"/>
    </row>
    <row r="42" spans="1:6" ht="15.75" hidden="1" outlineLevel="1" x14ac:dyDescent="0.3">
      <c r="A42"/>
      <c r="B42" s="56">
        <f>+'[1]Anexo 2 '!B207+'[1]Anexo 2 '!C207+'[1]Anexo 2 '!D207+'[1]Anexo 2 '!F207+'[1]Anexo 2 '!H207-'[1]Anexo 2 '!H199</f>
        <v>4370170415.8642063</v>
      </c>
      <c r="C42" s="56"/>
      <c r="D42" s="56"/>
    </row>
    <row r="43" spans="1:6" ht="15.75" hidden="1" outlineLevel="1" x14ac:dyDescent="0.3">
      <c r="A43"/>
      <c r="B43" s="57">
        <f>+B41-B42</f>
        <v>-0.22434425354003906</v>
      </c>
      <c r="C43" s="57"/>
      <c r="D43" s="57"/>
    </row>
    <row r="44" spans="1:6" ht="15.75" hidden="1" outlineLevel="1" x14ac:dyDescent="0.3">
      <c r="A44"/>
      <c r="B44" s="58"/>
      <c r="C44" s="58"/>
      <c r="D44" s="58"/>
    </row>
    <row r="45" spans="1:6" ht="15.75" hidden="1" outlineLevel="1" x14ac:dyDescent="0.3">
      <c r="A45"/>
      <c r="B45" s="59">
        <f>+B15+B19+B23+B29+B32+B34+B37</f>
        <v>2945241487.7847347</v>
      </c>
      <c r="C45" s="59"/>
      <c r="D45" s="59"/>
    </row>
    <row r="46" spans="1:6" ht="15.75" hidden="1" outlineLevel="1" x14ac:dyDescent="0.3">
      <c r="A46"/>
      <c r="B46" s="59">
        <f>+'[1]Anexo 2 '!E207+'[1]Anexo 2 '!H199</f>
        <v>2945241487.4426999</v>
      </c>
      <c r="C46" s="59"/>
      <c r="D46" s="59"/>
    </row>
    <row r="47" spans="1:6" ht="15.75" hidden="1" outlineLevel="1" x14ac:dyDescent="0.3">
      <c r="A47"/>
      <c r="B47" s="57">
        <f>+B45-B46</f>
        <v>0.34203481674194336</v>
      </c>
      <c r="C47" s="57"/>
      <c r="D47" s="57"/>
    </row>
    <row r="48" spans="1:6" collapsed="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</sheetData>
  <mergeCells count="8">
    <mergeCell ref="A2:E2"/>
    <mergeCell ref="A3:E3"/>
    <mergeCell ref="A4:E4"/>
    <mergeCell ref="A5:E5"/>
    <mergeCell ref="A6:E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Minagricultura</vt:lpstr>
      <vt:lpstr>'Anexo 1 Minagricultura'!Área_de_impresión</vt:lpstr>
      <vt:lpstr>'Anexo 1 Minagricultura'!Títulos_a_imprimir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2019-10-16T19:14:00Z</dcterms:created>
  <dcterms:modified xsi:type="dcterms:W3CDTF">2019-10-16T19:15:30Z</dcterms:modified>
</cp:coreProperties>
</file>